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案Aと案B" state="visible" r:id="rId4"/>
    <sheet sheetId="2" name="案Aと案B_答え" state="visible" r:id="rId5"/>
    <sheet sheetId="3" name="年間の枠" state="visible" r:id="rId6"/>
    <sheet sheetId="4" name="年間の枠_答え" state="visible" r:id="rId7"/>
    <sheet sheetId="5" name="料率と上限" state="visible" r:id="rId8"/>
    <sheet sheetId="6" name="料率と上限_答え" state="visible" r:id="rId9"/>
  </sheets>
  <calcPr calcId="171027"/>
</workbook>
</file>

<file path=xl/sharedStrings.xml><?xml version="1.0" encoding="utf-8"?>
<sst xmlns="http://schemas.openxmlformats.org/spreadsheetml/2006/main" count="252" uniqueCount="116">
  <si>
    <t>残業で回すか、人を入れるか</t>
  </si>
  <si>
    <t>単位: 金額はVND、時間は時間／月。青い文字のセルを書き換えて比べます。</t>
  </si>
  <si>
    <t>項目</t>
  </si>
  <si>
    <t>案A 残業で回す</t>
  </si>
  <si>
    <t>案B 人を1人入れる</t>
  </si>
  <si>
    <t>式・根拠</t>
  </si>
  <si>
    <t>判定</t>
  </si>
  <si>
    <t>対象の社員の月給（総支給）</t>
  </si>
  <si>
    <t>同じ人件費水準で比べないと意味がない</t>
  </si>
  <si>
    <t>所定労働時間（月）</t>
  </si>
  <si>
    <t>労働法45/2019 第105条1項（1日8時間・週48時間）</t>
  </si>
  <si>
    <t>来月に必要な追加の時間　★ここを動かす</t>
  </si>
  <si>
    <t>この行を動かすと判定（12行目）が変わる</t>
  </si>
  <si>
    <t>平日の割増</t>
  </si>
  <si>
    <t>—</t>
  </si>
  <si>
    <t>労働法45/2019 第98条1項a（ít nhất 150%）</t>
  </si>
  <si>
    <t>① 通常の時給</t>
  </si>
  <si>
    <t>月給 ÷ 所定労働時間</t>
  </si>
  <si>
    <t>② 残業の時給／会社の保険料＋組合費</t>
  </si>
  <si>
    <t>案Aは1.5倍を払う。案Bは1倍だが23.5%が乗る</t>
  </si>
  <si>
    <t>③ 追加コスト（月）</t>
  </si>
  <si>
    <t>★案Aは必要な時間ぶんだけ。案Bは使い切っても使い切らなくても同じ額</t>
  </si>
  <si>
    <t>④ 年額</t>
  </si>
  <si>
    <t/>
  </si>
  <si>
    <t>⑤ 1時間あたり</t>
  </si>
  <si>
    <t>★この2つを並べて初めて意味が出る</t>
  </si>
  <si>
    <t>⑥ 残業にかかる会社の社会保険</t>
  </si>
  <si>
    <t>算定基礎は「恒常的・安定的に支払うと合意した額」（社会保険法41/2024 第31条1項b）。毎月変わる残業代はそこに当たらない。ただし条文が名指しで除いているわけではないので、自社の運用は経理に確認</t>
  </si>
  <si>
    <t>どちらが安いか、そして そもそも出せるのか</t>
  </si>
  <si>
    <t>見るもの</t>
  </si>
  <si>
    <t>値</t>
  </si>
  <si>
    <t>上限</t>
  </si>
  <si>
    <t>判定・根拠</t>
  </si>
  <si>
    <t>⑦ 時間単価の差（残業 − 増員）</t>
  </si>
  <si>
    <t>残業は1.5倍だが保険が乗らない。増員は1倍だが23.5%が乗る。1.5 と 1.235 を比べているようなもの</t>
  </si>
  <si>
    <t>⑧ 分岐点（何時間ぶん必要なら増員が安いか）</t>
  </si>
  <si>
    <t>★この時間ぶんの仕事があるなら、増員の方が安い</t>
  </si>
  <si>
    <t>⑨ 分岐点は月上限の何倍か</t>
  </si>
  <si>
    <t>法律の外側にある分岐点は、金額の話としては意味を持たない</t>
  </si>
  <si>
    <t>⑩ 必要な時間は月の上限内か</t>
  </si>
  <si>
    <t>労働法45/2019 第107条2項b（không quá 40 giờ trong 01 tháng）</t>
  </si>
  <si>
    <t>使い方 ── 薄い色の欄が空いています。そこに =C6-C7 のような式を自分で入れてください。右端の「判定」列に ○ が出れば正解です。詰まったら下のタブ「案Aと案B_答え」を開くと式が見られます。青い文字の欄（前提の数字）を書き換えると、答えの側も一緒に動くので、自分の数字でも練習できます。</t>
  </si>
  <si>
    <t>【解説】案Aと案B</t>
  </si>
  <si>
    <t>時間単価では、増員の方が安く出ます。B12 の残業1時間と C12 の増員1時間を比べてください。1.5倍を払う残業の方が高くつくのは、残業代には会社の社会保険が乗らない（B13 が 0）一方、増員には 23.5% が乗るからです。1.5 と 1.235 を比べているようなものです。</t>
  </si>
  <si>
    <t>ただし、その計算は「その人を所定時間ぶん使い切る」前提です。C10 は必要な時間が10時間でも200時間でも同じ額です。だから B18 の分岐点が出ます。</t>
  </si>
  <si>
    <t>先に効くのは金額ではなく上限です。分岐点は 171時間あたりに出ますが、月の上限は40時間（C18）。B19 のとおり 分岐点は上限の4倍以上先、つまり法律の外側にあります。「残業の方が安い場面は存在しない」ということが、これで分かります。</t>
  </si>
  <si>
    <t>必要な時間（B6）を 20 → 40 → 60 と動かして、B20 の判定を見てください。40を超えたところで「上限を超えている」に変わります。金額の比較の前に、そもそも出せるかどうかが決まります。</t>
  </si>
  <si>
    <t>さわるベトナム会計 Day4 — 残業で回すか、人を入れるか ／ https://sawaru.world/vnkaikei/day04</t>
  </si>
  <si>
    <t>このシートは答えです。式が全部入っています。前提の数字は「案Aと案B」シートを見ているので、あちらを書き換えるとこちらも動きます。</t>
  </si>
  <si>
    <t>月40時間は、1年続けられない</t>
  </si>
  <si>
    <t>月の上限（40時間）と年の上限（原則200時間・例外業種300時間）は、別々にかかります。</t>
  </si>
  <si>
    <t>月10時間</t>
  </si>
  <si>
    <t>月17時間</t>
  </si>
  <si>
    <t>月25時間</t>
  </si>
  <si>
    <t>月40時間</t>
  </si>
  <si>
    <t>根拠・メモ</t>
  </si>
  <si>
    <t>1か月の残業</t>
  </si>
  <si>
    <t>★自社の実績を入れてみてください</t>
  </si>
  <si>
    <t>① 年間の合計（×12か月）</t>
  </si>
  <si>
    <t>労働法45/2019 第107条2項c</t>
  </si>
  <si>
    <t>② 原則の年枠 200時間に収まるか</t>
  </si>
  <si>
    <t>同 第107条2項c（200時間）</t>
  </si>
  <si>
    <t>③ 例外業種の年枠 300時間なら</t>
  </si>
  <si>
    <t>同 第107条3項a。★「điện, điện tử（電気・電子製品）の製造・輸出加工」が明記されている</t>
  </si>
  <si>
    <t>④ 原則枠が尽きるまでの月数</t>
  </si>
  <si>
    <t>枠が尽きる前に、採用と教育が間に合うか</t>
  </si>
  <si>
    <t>時間</t>
  </si>
  <si>
    <t>根拠</t>
  </si>
  <si>
    <t>年の上限（原則）</t>
  </si>
  <si>
    <t>労働法 45/2019/QH14 第107条2項c</t>
  </si>
  <si>
    <t>年の上限（例外業種）</t>
  </si>
  <si>
    <t>同 第107条3項a</t>
  </si>
  <si>
    <t>月の上限</t>
  </si>
  <si>
    <t>同 第107条2項b</t>
  </si>
  <si>
    <t>年間で均した実質の上限（原則）</t>
  </si>
  <si>
    <t>★これが実質の月上限</t>
  </si>
  <si>
    <t>年間で均した実質の上限（例外業種）</t>
  </si>
  <si>
    <t>例外業種でもこれだけ</t>
  </si>
  <si>
    <t>使い方 ── 薄い色の欄が空いています。そこに =C6-C7 のような式を自分で入れてください。右端の「判定」列に ○ が出れば正解です。詰まったら下のタブ「年間の枠_答え」を開くと式が見られます。青い文字の欄（前提の数字）を書き換えると、答えの側も一緒に動くので、自分の数字でも練習できます。</t>
  </si>
  <si>
    <t>【解説】年間の枠</t>
  </si>
  <si>
    <t>月40時間を12か月続けると 480時間です。E6 がその数字で、原則の年枠 200時間を 280時間も超えます（E7）。例外業種の 300時間枠でも超えます（E8）。月40時間は単月の上限であって、1年通して使える数字ではありません。</t>
  </si>
  <si>
    <t>年間で均すと、実質の上限は月 16.7時間です（B16）。例外業種でも月 25時間（B17）。いま出ている残業がこれを超えているなら、この相談は「どちらが安いか」ではなく「枠がいつ尽きるか」の話です。</t>
  </si>
  <si>
    <t>④の行（B9〜E9）が、枠が尽きるまでの月数です。月40時間なら5か月。枠が尽きる前に、採用と教育が間に合うかどうかが、実際に決めなければならないことです。</t>
  </si>
  <si>
    <t>本社には理由を2つ持っていってください。1つは金額、もう1つは枠です。金額は交渉できますが、上限は交渉できません。</t>
  </si>
  <si>
    <t>このシートは答えです。式が全部入っています。前提の数字は「年間の枠」シートを見ているので、あちらを書き換えるとこちらも動きます。</t>
  </si>
  <si>
    <t>料率と上限（2026年7月以降）</t>
  </si>
  <si>
    <t>すべてベトナムの法令の条文で確認したもの。書き換えれば下の計算に全部反映される。</t>
  </si>
  <si>
    <t>労働者 %</t>
  </si>
  <si>
    <t>使用者 %</t>
  </si>
  <si>
    <t>BHXH（社会保険）</t>
  </si>
  <si>
    <t>社会保険法 41/2024/QH15 第33条1項a ／ 第34条1項</t>
  </si>
  <si>
    <t>BHYT（健康保険）</t>
  </si>
  <si>
    <t>政令 188/2025/NĐ-CP 第6条1項a</t>
  </si>
  <si>
    <t>BHTN（失業保険）</t>
  </si>
  <si>
    <t>雇用法 74/2025/QH15 第33条1項a・b</t>
  </si>
  <si>
    <t>労災・職業病（TNLĐ-BNN）</t>
  </si>
  <si>
    <t>政令 58/2020/NĐ-CP 第4条1項a（158/2025で改正）。0.3%の条件は 58/2020 第5条</t>
  </si>
  <si>
    <t>労働組合費（KPCĐ）</t>
  </si>
  <si>
    <t>労働組合法 50/2024/QH15 第29条1項b</t>
  </si>
  <si>
    <t>合計</t>
  </si>
  <si>
    <t>★率としては10.5%と23.5%。ただし下の上限があるので、金額ではこうならない</t>
  </si>
  <si>
    <t>★算定基礎の上限 ── 2つある</t>
  </si>
  <si>
    <t>対象</t>
  </si>
  <si>
    <t>決まり方</t>
  </si>
  <si>
    <t>もとの額</t>
  </si>
  <si>
    <t>上限額</t>
  </si>
  <si>
    <t>BHXH・BHYT・労災・組合費</t>
  </si>
  <si>
    <t>参照額 × 20</t>
  </si>
  <si>
    <t>BHTN（失業保険だけ）</t>
  </si>
  <si>
    <t>★地域別最低賃金 × 20</t>
  </si>
  <si>
    <t>参照額も最低賃金も政令で毎年動く。C14とC15の2つを直せば、上限も保険料も全部が計算し直される。</t>
  </si>
  <si>
    <t>使い方 ── 薄い色の欄が空いています。そこに =C6-C7 のような式を自分で入れてください。右端の「判定」列に ○ が出れば正解です。詰まったら下のタブ「料率と上限_答え」を開くと式が見られます。青い文字の欄（前提の数字）を書き換えると、答えの側も一緒に動くので、自分の数字でも練習できます。</t>
  </si>
  <si>
    <t>【解説】料率と上限</t>
  </si>
  <si>
    <t>上限が2つあるのがこの表の要点です。BHXH・BHYT・労災・労働組合費は「参照額×20」＝ 50,600,000 で頭打ちになりますが、失業保険（BHTN）だけは「地域別最低賃金×20」＝ 106,200,000 が上限です。もとになる賃金は同じでも、切られる位置が違います。</t>
  </si>
  <si>
    <t>労災の C8 は 0.5 と 0.3 のどちらもあり得ます。3年間、安全衛生と社会保険の違反で罰金を受けていないこと・労災の定期報告を出していること・労災の頻度が下がっていることを満たして申請すると 0.3% になります（政令158/2025 第5条）。会社の側に選択肢がある、数少ない率です。</t>
  </si>
  <si>
    <t>このシートは答えです。式が全部入っています。前提の数字は「料率と上限」シートを見ているので、あちらを書き換えるとこちらも動きます。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</si>
</sst>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倍&quot;"/>
    <numFmt numFmtId="165" formatCode="#,##0.0"/>
  </numFmts>
  <fonts count="10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121820"/>
      <sz val="11"/>
      <name val="Yu Gothic"/>
    </font>
    <font>
      <color rgb="FF646A70"/>
      <sz val="10"/>
      <name val="Yu Gothic"/>
    </font>
    <font>
      <b/>
      <color rgb="FF646A70"/>
      <sz val="9"/>
      <name val="Yu Gothic"/>
    </font>
  </fonts>
  <fills count="6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7FAFD"/>
      </patternFill>
    </fill>
    <fill>
      <patternFill patternType="solid">
        <fgColor rgb="FFFBFAF6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3" fontId="5" fillId="3" borderId="1" xfId="0" applyNumberFormat="1" applyFont="1" applyFill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4" fillId="4" borderId="1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3" fontId="3" fillId="4" borderId="2" xfId="0" applyNumberFormat="1" applyFont="1" applyFill="1" applyBorder="1" applyAlignment="1">
      <alignment vertical="center"/>
    </xf>
    <xf numFmtId="0" fontId="3" fillId="0" borderId="1" xfId="0" applyFont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7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3" fontId="3" fillId="5" borderId="2" xfId="0" applyNumberFormat="1" applyFont="1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8" fillId="0" borderId="0" xfId="0" applyFont="1" applyAlignment="1">
      <alignment vertical="top" wrapText="1"/>
    </xf>
    <xf numFmtId="165" fontId="4" fillId="4" borderId="1" xfId="0" applyNumberFormat="1" applyFont="1" applyFill="1" applyBorder="1" applyAlignment="1">
      <alignment vertical="center"/>
    </xf>
    <xf numFmtId="165" fontId="4" fillId="0" borderId="1" xfId="0" applyNumberFormat="1" applyFont="1" applyBorder="1" applyAlignment="1">
      <alignment vertical="center"/>
    </xf>
    <xf numFmtId="0" fontId="3" fillId="5" borderId="2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5.7" customWidth="1"/>
    <col min="2" max="3" width="18.9" customWidth="1"/>
    <col min="4" max="4" width="57.1" customWidth="1"/>
    <col min="5" max="5" width="12" customWidth="1"/>
  </cols>
  <sheetData>
    <row r="1" ht="19" customHeight="1" spans="1:4" x14ac:dyDescent="0.25">
      <c r="A1" s="1" t="s">
        <v>0</v>
      </c>
      <c r="B1" s="1"/>
      <c r="C1" s="1"/>
      <c r="D1" s="1"/>
    </row>
    <row r="2" ht="19" customHeight="1" spans="1:4" x14ac:dyDescent="0.25">
      <c r="A2" s="2" t="s">
        <v>1</v>
      </c>
      <c r="B2" s="2"/>
      <c r="C2" s="2"/>
      <c r="D2" s="2"/>
    </row>
    <row r="3" ht="19" customHeight="1" spans="1:5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ht="19" customHeight="1" spans="1:4" x14ac:dyDescent="0.25">
      <c r="A4" s="4" t="s">
        <v>7</v>
      </c>
      <c r="B4" s="5">
        <v>15000000</v>
      </c>
      <c r="C4" s="6">
        <f>B4</f>
      </c>
      <c r="D4" s="2" t="s">
        <v>8</v>
      </c>
    </row>
    <row r="5" ht="19" customHeight="1" spans="1:4" x14ac:dyDescent="0.25">
      <c r="A5" s="4" t="s">
        <v>9</v>
      </c>
      <c r="B5" s="5">
        <v>208</v>
      </c>
      <c r="C5" s="6">
        <f>B5</f>
      </c>
      <c r="D5" s="2" t="s">
        <v>10</v>
      </c>
    </row>
    <row r="6" ht="19" customHeight="1" spans="1:4" x14ac:dyDescent="0.25">
      <c r="A6" s="4" t="s">
        <v>11</v>
      </c>
      <c r="B6" s="5">
        <v>40</v>
      </c>
      <c r="C6" s="6">
        <f>B6</f>
      </c>
      <c r="D6" s="2" t="s">
        <v>12</v>
      </c>
    </row>
    <row r="7" ht="19" customHeight="1" spans="1:4" x14ac:dyDescent="0.25">
      <c r="A7" s="4" t="s">
        <v>13</v>
      </c>
      <c r="B7" s="5">
        <v>1.5</v>
      </c>
      <c r="C7" s="4" t="s">
        <v>14</v>
      </c>
      <c r="D7" s="2" t="s">
        <v>15</v>
      </c>
    </row>
    <row r="8" ht="19" customHeight="1" spans="1:5" x14ac:dyDescent="0.25">
      <c r="A8" s="4" t="s">
        <v>16</v>
      </c>
      <c r="B8" s="7"/>
      <c r="C8" s="7"/>
      <c r="D8" s="2" t="s">
        <v>17</v>
      </c>
      <c r="E8" s="8">
        <f>IF(OR(B8="",C8=""),"",IF(AND(ABS(B8-'案Aと案B_答え'!B8)&lt;=MAX(0.5,ABS('案Aと案B_答え'!B8)*0.0005),ABS(C8-'案Aと案B_答え'!C8)&lt;=MAX(0.5,ABS('案Aと案B_答え'!C8)*0.0005)),"○","もう一度"))</f>
      </c>
    </row>
    <row r="9" ht="19" customHeight="1" spans="1:5" x14ac:dyDescent="0.25">
      <c r="A9" s="4" t="s">
        <v>18</v>
      </c>
      <c r="B9" s="7"/>
      <c r="C9" s="7"/>
      <c r="D9" s="2" t="s">
        <v>19</v>
      </c>
      <c r="E9" s="8">
        <f>IF(OR(B9="",C9=""),"",IF(AND(ABS(B9-'案Aと案B_答え'!B9)&lt;=MAX(0.5,ABS('案Aと案B_答え'!B9)*0.0005),ABS(C9-'案Aと案B_答え'!C9)&lt;=MAX(0.5,ABS('案Aと案B_答え'!C9)*0.0005)),"○","もう一度"))</f>
      </c>
    </row>
    <row r="10" ht="19" customHeight="1" spans="1:5" x14ac:dyDescent="0.25">
      <c r="A10" s="4" t="s">
        <v>20</v>
      </c>
      <c r="B10" s="7"/>
      <c r="C10" s="9"/>
      <c r="D10" s="2" t="s">
        <v>21</v>
      </c>
      <c r="E10" s="8">
        <f>IF(OR(B10="",C10=""),"",IF(AND(ABS(B10-'案Aと案B_答え'!B10)&lt;=MAX(0.5,ABS('案Aと案B_答え'!B10)*0.0005),ABS(C10-'案Aと案B_答え'!C10)&lt;=MAX(0.5,ABS('案Aと案B_答え'!C10)*0.0005)),"○","もう一度"))</f>
      </c>
    </row>
    <row r="11" ht="19" customHeight="1" spans="1:5" x14ac:dyDescent="0.25">
      <c r="A11" s="4" t="s">
        <v>22</v>
      </c>
      <c r="B11" s="7"/>
      <c r="C11" s="9"/>
      <c r="D11" s="2" t="s">
        <v>23</v>
      </c>
      <c r="E11" s="8">
        <f>IF(OR(B11="",C11=""),"",IF(AND(ABS(B11-'案Aと案B_答え'!B11)&lt;=MAX(0.5,ABS('案Aと案B_答え'!B11)*0.0005),ABS(C11-'案Aと案B_答え'!C11)&lt;=MAX(0.5,ABS('案Aと案B_答え'!C11)*0.0005)),"○","もう一度"))</f>
      </c>
    </row>
    <row r="12" ht="19" customHeight="1" spans="1:5" x14ac:dyDescent="0.25">
      <c r="A12" s="4" t="s">
        <v>24</v>
      </c>
      <c r="B12" s="7"/>
      <c r="C12" s="7"/>
      <c r="D12" s="2" t="s">
        <v>25</v>
      </c>
      <c r="E12" s="8">
        <f>IF(OR(B12="",C12=""),"",IF(AND(ABS(B12-'案Aと案B_答え'!B12)&lt;=MAX(0.5,ABS('案Aと案B_答え'!B12)*0.0005),ABS(C12-'案Aと案B_答え'!C12)&lt;=MAX(0.5,ABS('案Aと案B_答え'!C12)*0.0005)),"○","もう一度"))</f>
      </c>
    </row>
    <row r="13" ht="19" customHeight="1" spans="1:5" x14ac:dyDescent="0.25">
      <c r="A13" s="4" t="s">
        <v>26</v>
      </c>
      <c r="B13" s="7"/>
      <c r="C13" s="4" t="s">
        <v>14</v>
      </c>
      <c r="D13" s="2" t="s">
        <v>27</v>
      </c>
      <c r="E13" s="8">
        <f>IF(B13="","",IF(ABS(B13-'案Aと案B_答え'!B13)&lt;=MAX(0.5,ABS('案Aと案B_答え'!B13)*0.0005),"○","もう一度"))</f>
      </c>
    </row>
    <row r="14" ht="19" customHeight="1" x14ac:dyDescent="0.25"/>
    <row r="15" ht="19" customHeight="1" spans="1:4" x14ac:dyDescent="0.25">
      <c r="A15" s="10" t="s">
        <v>28</v>
      </c>
      <c r="B15" s="10"/>
      <c r="C15" s="10"/>
      <c r="D15" s="10"/>
    </row>
    <row r="16" ht="19" customHeight="1" spans="1:4" x14ac:dyDescent="0.25">
      <c r="A16" s="3" t="s">
        <v>29</v>
      </c>
      <c r="B16" s="3" t="s">
        <v>30</v>
      </c>
      <c r="C16" s="3" t="s">
        <v>31</v>
      </c>
      <c r="D16" s="3" t="s">
        <v>32</v>
      </c>
    </row>
    <row r="17" ht="19" customHeight="1" spans="1:5" x14ac:dyDescent="0.25">
      <c r="A17" s="4" t="s">
        <v>33</v>
      </c>
      <c r="B17" s="7"/>
      <c r="C17" s="4" t="s">
        <v>23</v>
      </c>
      <c r="D17" s="2" t="s">
        <v>34</v>
      </c>
      <c r="E17" s="8">
        <f>IF(B17="","",IF(ABS(B17-'案Aと案B_答え'!B17)&lt;=MAX(0.5,ABS('案Aと案B_答え'!B17)*0.0005),"○","もう一度"))</f>
      </c>
    </row>
    <row r="18" ht="19" customHeight="1" spans="1:5" x14ac:dyDescent="0.25">
      <c r="A18" s="4" t="s">
        <v>35</v>
      </c>
      <c r="B18" s="7"/>
      <c r="C18" s="5">
        <v>40</v>
      </c>
      <c r="D18" s="2" t="s">
        <v>36</v>
      </c>
      <c r="E18" s="8">
        <f>IF(B18="","",IF(ABS(B18-'案Aと案B_答え'!B18)&lt;=MAX(0.5,ABS('案Aと案B_答え'!B18)*0.0005),"○","もう一度"))</f>
      </c>
    </row>
    <row r="19" ht="19" customHeight="1" spans="1:5" x14ac:dyDescent="0.25">
      <c r="A19" s="4" t="s">
        <v>37</v>
      </c>
      <c r="B19" s="11"/>
      <c r="C19" s="4" t="s">
        <v>23</v>
      </c>
      <c r="D19" s="2" t="s">
        <v>38</v>
      </c>
      <c r="E19" s="8">
        <f>IF(B19="","",IF(ABS(B19-'案Aと案B_答え'!B19)&lt;=MAX(0.5,ABS('案Aと案B_答え'!B19)*0.0005),"○","もう一度"))</f>
      </c>
    </row>
    <row r="20" ht="19" customHeight="1" spans="1:5" x14ac:dyDescent="0.25">
      <c r="A20" s="4" t="s">
        <v>39</v>
      </c>
      <c r="B20" s="9"/>
      <c r="C20" s="4" t="s">
        <v>23</v>
      </c>
      <c r="D20" s="2" t="s">
        <v>40</v>
      </c>
      <c r="E20" s="8">
        <f>IF(B20="","",IF(ABS(B20-'案Aと案B_答え'!B20)&lt;=MAX(0.5,ABS('案Aと案B_答え'!B20)*0.0005),"○","もう一度"))</f>
      </c>
    </row>
    <row r="22" ht="46" customHeight="1" spans="1:5" x14ac:dyDescent="0.25">
      <c r="A22" s="12" t="s">
        <v>41</v>
      </c>
      <c r="B22" s="12"/>
      <c r="C22" s="12"/>
      <c r="D22" s="12"/>
      <c r="E22" s="12"/>
    </row>
    <row r="24" spans="1:1" x14ac:dyDescent="0.25">
      <c r="A24" s="13" t="s">
        <v>42</v>
      </c>
    </row>
    <row r="25" ht="34" customHeight="1" spans="1:4" x14ac:dyDescent="0.25">
      <c r="A25" s="14" t="s">
        <v>43</v>
      </c>
      <c r="B25" s="14"/>
      <c r="C25" s="14"/>
      <c r="D25" s="14"/>
    </row>
    <row r="26" ht="34" customHeight="1" spans="1:4" x14ac:dyDescent="0.25">
      <c r="A26" s="14" t="s">
        <v>44</v>
      </c>
      <c r="B26" s="14"/>
      <c r="C26" s="14"/>
      <c r="D26" s="14"/>
    </row>
    <row r="27" ht="34" customHeight="1" spans="1:4" x14ac:dyDescent="0.25">
      <c r="A27" s="14" t="s">
        <v>45</v>
      </c>
      <c r="B27" s="14"/>
      <c r="C27" s="14"/>
      <c r="D27" s="14"/>
    </row>
    <row r="28" ht="34" customHeight="1" spans="1:4" x14ac:dyDescent="0.25">
      <c r="A28" s="14" t="s">
        <v>46</v>
      </c>
      <c r="B28" s="14"/>
      <c r="C28" s="14"/>
      <c r="D28" s="14"/>
    </row>
    <row r="30" spans="1:1" x14ac:dyDescent="0.25">
      <c r="A30" s="15" t="s">
        <v>47</v>
      </c>
    </row>
  </sheetData>
  <mergeCells count="8">
    <mergeCell ref="A1:D1"/>
    <mergeCell ref="A2:D2"/>
    <mergeCell ref="A15:D15"/>
    <mergeCell ref="A22:E22"/>
    <mergeCell ref="A25:D25"/>
    <mergeCell ref="A26:D26"/>
    <mergeCell ref="A27:D27"/>
    <mergeCell ref="A28:D28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5.7" customWidth="1"/>
    <col min="2" max="3" width="18.9" customWidth="1"/>
    <col min="4" max="4" width="57.1" customWidth="1"/>
  </cols>
  <sheetData>
    <row r="1" ht="19" customHeight="1" spans="1:4" x14ac:dyDescent="0.25">
      <c r="A1" s="1" t="s">
        <v>0</v>
      </c>
      <c r="B1" s="1"/>
      <c r="C1" s="1"/>
      <c r="D1" s="1"/>
    </row>
    <row r="2" ht="19" customHeight="1" spans="1:4" x14ac:dyDescent="0.25">
      <c r="A2" s="2" t="s">
        <v>1</v>
      </c>
      <c r="B2" s="2"/>
      <c r="C2" s="2"/>
      <c r="D2" s="2"/>
    </row>
    <row r="3" ht="19" customHeight="1" spans="1:4" x14ac:dyDescent="0.25">
      <c r="A3" s="3" t="s">
        <v>2</v>
      </c>
      <c r="B3" s="3" t="s">
        <v>3</v>
      </c>
      <c r="C3" s="3" t="s">
        <v>4</v>
      </c>
      <c r="D3" s="3" t="s">
        <v>5</v>
      </c>
    </row>
    <row r="4" ht="19" customHeight="1" spans="1:4" x14ac:dyDescent="0.25">
      <c r="A4" s="4" t="s">
        <v>7</v>
      </c>
      <c r="B4" s="5">
        <f>'案Aと案B'!B4</f>
      </c>
      <c r="C4" s="6">
        <f>B4</f>
      </c>
      <c r="D4" s="2" t="s">
        <v>8</v>
      </c>
    </row>
    <row r="5" ht="19" customHeight="1" spans="1:4" x14ac:dyDescent="0.25">
      <c r="A5" s="4" t="s">
        <v>9</v>
      </c>
      <c r="B5" s="5">
        <f>'案Aと案B'!B5</f>
      </c>
      <c r="C5" s="6">
        <f>B5</f>
      </c>
      <c r="D5" s="2" t="s">
        <v>10</v>
      </c>
    </row>
    <row r="6" ht="19" customHeight="1" spans="1:4" x14ac:dyDescent="0.25">
      <c r="A6" s="4" t="s">
        <v>11</v>
      </c>
      <c r="B6" s="5">
        <f>'案Aと案B'!B6</f>
      </c>
      <c r="C6" s="6">
        <f>B6</f>
      </c>
      <c r="D6" s="2" t="s">
        <v>12</v>
      </c>
    </row>
    <row r="7" ht="19" customHeight="1" spans="1:4" x14ac:dyDescent="0.25">
      <c r="A7" s="4" t="s">
        <v>13</v>
      </c>
      <c r="B7" s="5">
        <f>'案Aと案B'!B7</f>
      </c>
      <c r="C7" s="4" t="s">
        <v>14</v>
      </c>
      <c r="D7" s="2" t="s">
        <v>15</v>
      </c>
    </row>
    <row r="8" ht="19" customHeight="1" spans="1:4" x14ac:dyDescent="0.25">
      <c r="A8" s="4" t="s">
        <v>16</v>
      </c>
      <c r="B8" s="6">
        <f>B4/B5</f>
      </c>
      <c r="C8" s="6">
        <f>C4/C5</f>
      </c>
      <c r="D8" s="2" t="s">
        <v>17</v>
      </c>
    </row>
    <row r="9" ht="19" customHeight="1" spans="1:4" x14ac:dyDescent="0.25">
      <c r="A9" s="4" t="s">
        <v>18</v>
      </c>
      <c r="B9" s="6">
        <f>B8*B7</f>
      </c>
      <c r="C9" s="6">
        <f>C4*'料率と上限_答え'!C10/100</f>
      </c>
      <c r="D9" s="2" t="s">
        <v>19</v>
      </c>
    </row>
    <row r="10" ht="19" customHeight="1" spans="1:4" x14ac:dyDescent="0.25">
      <c r="A10" s="4" t="s">
        <v>20</v>
      </c>
      <c r="B10" s="6">
        <f>B9*B6</f>
      </c>
      <c r="C10" s="16">
        <f>C4+C9</f>
      </c>
      <c r="D10" s="2" t="s">
        <v>21</v>
      </c>
    </row>
    <row r="11" ht="19" customHeight="1" spans="1:4" x14ac:dyDescent="0.25">
      <c r="A11" s="4" t="s">
        <v>22</v>
      </c>
      <c r="B11" s="6">
        <f>B10*12</f>
      </c>
      <c r="C11" s="16">
        <f>C10*12</f>
      </c>
      <c r="D11" s="2" t="s">
        <v>23</v>
      </c>
    </row>
    <row r="12" ht="19" customHeight="1" spans="1:4" x14ac:dyDescent="0.25">
      <c r="A12" s="4" t="s">
        <v>24</v>
      </c>
      <c r="B12" s="6">
        <f>B9</f>
      </c>
      <c r="C12" s="6">
        <f>C10/C5</f>
      </c>
      <c r="D12" s="2" t="s">
        <v>25</v>
      </c>
    </row>
    <row r="13" ht="19" customHeight="1" spans="1:4" x14ac:dyDescent="0.25">
      <c r="A13" s="4" t="s">
        <v>26</v>
      </c>
      <c r="B13" s="6">
        <f>B10*0</f>
      </c>
      <c r="C13" s="4" t="s">
        <v>14</v>
      </c>
      <c r="D13" s="2" t="s">
        <v>27</v>
      </c>
    </row>
    <row r="14" ht="19" customHeight="1" x14ac:dyDescent="0.25"/>
    <row r="15" ht="19" customHeight="1" spans="1:4" x14ac:dyDescent="0.25">
      <c r="A15" s="10" t="s">
        <v>28</v>
      </c>
      <c r="B15" s="10"/>
      <c r="C15" s="10"/>
      <c r="D15" s="10"/>
    </row>
    <row r="16" ht="19" customHeight="1" spans="1:4" x14ac:dyDescent="0.25">
      <c r="A16" s="3" t="s">
        <v>29</v>
      </c>
      <c r="B16" s="3" t="s">
        <v>30</v>
      </c>
      <c r="C16" s="3" t="s">
        <v>31</v>
      </c>
      <c r="D16" s="3" t="s">
        <v>32</v>
      </c>
    </row>
    <row r="17" ht="19" customHeight="1" spans="1:4" x14ac:dyDescent="0.25">
      <c r="A17" s="4" t="s">
        <v>33</v>
      </c>
      <c r="B17" s="6">
        <f>B12-C12</f>
      </c>
      <c r="C17" s="4" t="s">
        <v>23</v>
      </c>
      <c r="D17" s="2" t="s">
        <v>34</v>
      </c>
    </row>
    <row r="18" ht="19" customHeight="1" spans="1:4" x14ac:dyDescent="0.25">
      <c r="A18" s="4" t="s">
        <v>35</v>
      </c>
      <c r="B18" s="6">
        <f>C10/B9</f>
      </c>
      <c r="C18" s="5">
        <f>'案Aと案B'!C18</f>
      </c>
      <c r="D18" s="2" t="s">
        <v>36</v>
      </c>
    </row>
    <row r="19" ht="19" customHeight="1" spans="1:4" x14ac:dyDescent="0.25">
      <c r="A19" s="4" t="s">
        <v>37</v>
      </c>
      <c r="B19" s="17">
        <f>B18/C18</f>
      </c>
      <c r="C19" s="4" t="s">
        <v>23</v>
      </c>
      <c r="D19" s="2" t="s">
        <v>38</v>
      </c>
    </row>
    <row r="20" ht="19" customHeight="1" spans="1:4" x14ac:dyDescent="0.25">
      <c r="A20" s="4" t="s">
        <v>39</v>
      </c>
      <c r="B20" s="16">
        <f>IF(B6&gt;C18,"上限を超えている（残業では回せない）","上限内")</f>
      </c>
      <c r="C20" s="4" t="s">
        <v>23</v>
      </c>
      <c r="D20" s="2" t="s">
        <v>40</v>
      </c>
    </row>
    <row r="22" spans="1:4" x14ac:dyDescent="0.25">
      <c r="A22" s="18" t="s">
        <v>48</v>
      </c>
      <c r="B22" s="18"/>
      <c r="C22" s="18"/>
      <c r="D22" s="18"/>
    </row>
    <row r="24" spans="1:1" x14ac:dyDescent="0.25">
      <c r="A24" s="13" t="s">
        <v>42</v>
      </c>
    </row>
    <row r="25" ht="34" customHeight="1" spans="1:4" x14ac:dyDescent="0.25">
      <c r="A25" s="14" t="s">
        <v>43</v>
      </c>
      <c r="B25" s="14"/>
      <c r="C25" s="14"/>
      <c r="D25" s="14"/>
    </row>
    <row r="26" ht="34" customHeight="1" spans="1:4" x14ac:dyDescent="0.25">
      <c r="A26" s="14" t="s">
        <v>44</v>
      </c>
      <c r="B26" s="14"/>
      <c r="C26" s="14"/>
      <c r="D26" s="14"/>
    </row>
    <row r="27" ht="34" customHeight="1" spans="1:4" x14ac:dyDescent="0.25">
      <c r="A27" s="14" t="s">
        <v>45</v>
      </c>
      <c r="B27" s="14"/>
      <c r="C27" s="14"/>
      <c r="D27" s="14"/>
    </row>
    <row r="28" ht="34" customHeight="1" spans="1:4" x14ac:dyDescent="0.25">
      <c r="A28" s="14" t="s">
        <v>46</v>
      </c>
      <c r="B28" s="14"/>
      <c r="C28" s="14"/>
      <c r="D28" s="14"/>
    </row>
    <row r="30" spans="1:1" x14ac:dyDescent="0.25">
      <c r="A30" s="15" t="s">
        <v>47</v>
      </c>
    </row>
  </sheetData>
  <mergeCells count="8">
    <mergeCell ref="A1:D1"/>
    <mergeCell ref="A2:D2"/>
    <mergeCell ref="A15:D15"/>
    <mergeCell ref="A22:D22"/>
    <mergeCell ref="A25:D25"/>
    <mergeCell ref="A26:D26"/>
    <mergeCell ref="A27:D27"/>
    <mergeCell ref="A28:D28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7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35.7" customWidth="1"/>
    <col min="2" max="5" width="15.4" customWidth="1"/>
    <col min="6" max="6" width="42.9" customWidth="1"/>
    <col min="7" max="7" width="12" customWidth="1"/>
  </cols>
  <sheetData>
    <row r="1" ht="19" customHeight="1" spans="1:6" x14ac:dyDescent="0.25">
      <c r="A1" s="1" t="s">
        <v>49</v>
      </c>
      <c r="B1" s="1"/>
      <c r="C1" s="1"/>
      <c r="D1" s="1"/>
      <c r="E1" s="1"/>
      <c r="F1" s="1"/>
    </row>
    <row r="2" ht="19" customHeight="1" spans="1:6" x14ac:dyDescent="0.25">
      <c r="A2" s="2" t="s">
        <v>50</v>
      </c>
      <c r="B2" s="2"/>
      <c r="C2" s="2"/>
      <c r="D2" s="2"/>
      <c r="E2" s="2"/>
      <c r="F2" s="2"/>
    </row>
    <row r="3" ht="19" customHeight="1" x14ac:dyDescent="0.25"/>
    <row r="4" ht="19" customHeight="1" spans="1:7" x14ac:dyDescent="0.25">
      <c r="A4" s="3" t="s">
        <v>2</v>
      </c>
      <c r="B4" s="3" t="s">
        <v>51</v>
      </c>
      <c r="C4" s="3" t="s">
        <v>52</v>
      </c>
      <c r="D4" s="3" t="s">
        <v>53</v>
      </c>
      <c r="E4" s="3" t="s">
        <v>54</v>
      </c>
      <c r="F4" s="3" t="s">
        <v>55</v>
      </c>
      <c r="G4" s="3" t="s">
        <v>6</v>
      </c>
    </row>
    <row r="5" ht="19" customHeight="1" spans="1:6" x14ac:dyDescent="0.25">
      <c r="A5" s="4" t="s">
        <v>56</v>
      </c>
      <c r="B5" s="5">
        <v>10</v>
      </c>
      <c r="C5" s="5">
        <v>17</v>
      </c>
      <c r="D5" s="5">
        <v>25</v>
      </c>
      <c r="E5" s="5">
        <v>40</v>
      </c>
      <c r="F5" s="2" t="s">
        <v>57</v>
      </c>
    </row>
    <row r="6" ht="19" customHeight="1" spans="1:7" x14ac:dyDescent="0.25">
      <c r="A6" s="4" t="s">
        <v>58</v>
      </c>
      <c r="B6" s="7"/>
      <c r="C6" s="7"/>
      <c r="D6" s="7"/>
      <c r="E6" s="7"/>
      <c r="F6" s="2" t="s">
        <v>59</v>
      </c>
      <c r="G6" s="8">
        <f>IF(OR(B6="",C6="",D6="",E6=""),"",IF(AND(ABS(B6-'年間の枠_答え'!B6)&lt;=MAX(0.5,ABS('年間の枠_答え'!B6)*0.0005),ABS(C6-'年間の枠_答え'!C6)&lt;=MAX(0.5,ABS('年間の枠_答え'!C6)*0.0005),ABS(D6-'年間の枠_答え'!D6)&lt;=MAX(0.5,ABS('年間の枠_答え'!D6)*0.0005),ABS(E6-'年間の枠_答え'!E6)&lt;=MAX(0.5,ABS('年間の枠_答え'!E6)*0.0005)),"○","もう一度"))</f>
      </c>
    </row>
    <row r="7" ht="19" customHeight="1" spans="1:7" x14ac:dyDescent="0.25">
      <c r="A7" s="4" t="s">
        <v>60</v>
      </c>
      <c r="B7" s="7"/>
      <c r="C7" s="7"/>
      <c r="D7" s="7"/>
      <c r="E7" s="7"/>
      <c r="F7" s="2" t="s">
        <v>61</v>
      </c>
      <c r="G7" s="8">
        <f>IF(OR(B7="",C7="",D7="",E7=""),"",IF(AND(ABS(B7-'年間の枠_答え'!B7)&lt;=MAX(0.5,ABS('年間の枠_答え'!B7)*0.0005),ABS(C7-'年間の枠_答え'!C7)&lt;=MAX(0.5,ABS('年間の枠_答え'!C7)*0.0005),ABS(D7-'年間の枠_答え'!D7)&lt;=MAX(0.5,ABS('年間の枠_答え'!D7)*0.0005),ABS(E7-'年間の枠_答え'!E7)&lt;=MAX(0.5,ABS('年間の枠_答え'!E7)*0.0005)),"○","もう一度"))</f>
      </c>
    </row>
    <row r="8" ht="19" customHeight="1" spans="1:7" x14ac:dyDescent="0.25">
      <c r="A8" s="4" t="s">
        <v>62</v>
      </c>
      <c r="B8" s="7"/>
      <c r="C8" s="7"/>
      <c r="D8" s="7"/>
      <c r="E8" s="7"/>
      <c r="F8" s="2" t="s">
        <v>63</v>
      </c>
      <c r="G8" s="8">
        <f>IF(OR(B8="",C8="",D8="",E8=""),"",IF(AND(ABS(B8-'年間の枠_答え'!B8)&lt;=MAX(0.5,ABS('年間の枠_答え'!B8)*0.0005),ABS(C8-'年間の枠_答え'!C8)&lt;=MAX(0.5,ABS('年間の枠_答え'!C8)*0.0005),ABS(D8-'年間の枠_答え'!D8)&lt;=MAX(0.5,ABS('年間の枠_答え'!D8)*0.0005),ABS(E8-'年間の枠_答え'!E8)&lt;=MAX(0.5,ABS('年間の枠_答え'!E8)*0.0005)),"○","もう一度"))</f>
      </c>
    </row>
    <row r="9" ht="19" customHeight="1" spans="1:7" x14ac:dyDescent="0.25">
      <c r="A9" s="4" t="s">
        <v>64</v>
      </c>
      <c r="B9" s="19"/>
      <c r="C9" s="19"/>
      <c r="D9" s="19"/>
      <c r="E9" s="19"/>
      <c r="F9" s="2" t="s">
        <v>65</v>
      </c>
      <c r="G9" s="8">
        <f>IF(OR(B9="",C9="",D9="",E9=""),"",IF(AND(ABS(B9-'年間の枠_答え'!B9)&lt;=MAX(0.5,ABS('年間の枠_答え'!B9)*0.0005),ABS(C9-'年間の枠_答え'!C9)&lt;=MAX(0.5,ABS('年間の枠_答え'!C9)*0.0005),ABS(D9-'年間の枠_答え'!D9)&lt;=MAX(0.5,ABS('年間の枠_答え'!D9)*0.0005),ABS(E9-'年間の枠_答え'!E9)&lt;=MAX(0.5,ABS('年間の枠_答え'!E9)*0.0005)),"○","もう一度"))</f>
      </c>
    </row>
    <row r="10" ht="19" customHeight="1" x14ac:dyDescent="0.25"/>
    <row r="11" ht="19" customHeight="1" spans="1:6" x14ac:dyDescent="0.25">
      <c r="A11" s="3" t="s">
        <v>31</v>
      </c>
      <c r="B11" s="3" t="s">
        <v>66</v>
      </c>
      <c r="C11" s="3" t="s">
        <v>23</v>
      </c>
      <c r="D11" s="3" t="s">
        <v>23</v>
      </c>
      <c r="E11" s="3" t="s">
        <v>23</v>
      </c>
      <c r="F11" s="3" t="s">
        <v>67</v>
      </c>
    </row>
    <row r="12" ht="19" customHeight="1" spans="1:6" x14ac:dyDescent="0.25">
      <c r="A12" s="4" t="s">
        <v>68</v>
      </c>
      <c r="B12" s="5">
        <v>200</v>
      </c>
      <c r="F12" s="2" t="s">
        <v>69</v>
      </c>
    </row>
    <row r="13" ht="19" customHeight="1" spans="1:6" x14ac:dyDescent="0.25">
      <c r="A13" s="4" t="s">
        <v>70</v>
      </c>
      <c r="B13" s="5">
        <v>300</v>
      </c>
      <c r="F13" s="2" t="s">
        <v>71</v>
      </c>
    </row>
    <row r="14" ht="19" customHeight="1" spans="1:6" x14ac:dyDescent="0.25">
      <c r="A14" s="4" t="s">
        <v>72</v>
      </c>
      <c r="B14" s="5">
        <v>40</v>
      </c>
      <c r="F14" s="2" t="s">
        <v>73</v>
      </c>
    </row>
    <row r="15" ht="19" customHeight="1" x14ac:dyDescent="0.25"/>
    <row r="16" ht="19" customHeight="1" spans="1:6" x14ac:dyDescent="0.25">
      <c r="A16" s="4" t="s">
        <v>74</v>
      </c>
      <c r="B16" s="20">
        <f>B12/12</f>
      </c>
      <c r="F16" s="2" t="s">
        <v>75</v>
      </c>
    </row>
    <row r="17" ht="19" customHeight="1" spans="1:6" x14ac:dyDescent="0.25">
      <c r="A17" s="4" t="s">
        <v>76</v>
      </c>
      <c r="B17" s="20">
        <f>B13/12</f>
      </c>
      <c r="F17" s="2" t="s">
        <v>77</v>
      </c>
    </row>
    <row r="19" ht="46" customHeight="1" spans="1:7" x14ac:dyDescent="0.25">
      <c r="A19" s="12" t="s">
        <v>78</v>
      </c>
      <c r="B19" s="12"/>
      <c r="C19" s="12"/>
      <c r="D19" s="12"/>
      <c r="E19" s="12"/>
      <c r="F19" s="12"/>
      <c r="G19" s="12"/>
    </row>
    <row r="21" spans="1:1" x14ac:dyDescent="0.25">
      <c r="A21" s="13" t="s">
        <v>79</v>
      </c>
    </row>
    <row r="22" ht="34" customHeight="1" spans="1:6" x14ac:dyDescent="0.25">
      <c r="A22" s="14" t="s">
        <v>80</v>
      </c>
      <c r="B22" s="14"/>
      <c r="C22" s="14"/>
      <c r="D22" s="14"/>
      <c r="E22" s="14"/>
      <c r="F22" s="14"/>
    </row>
    <row r="23" ht="34" customHeight="1" spans="1:6" x14ac:dyDescent="0.25">
      <c r="A23" s="14" t="s">
        <v>81</v>
      </c>
      <c r="B23" s="14"/>
      <c r="C23" s="14"/>
      <c r="D23" s="14"/>
      <c r="E23" s="14"/>
      <c r="F23" s="14"/>
    </row>
    <row r="24" ht="34" customHeight="1" spans="1:6" x14ac:dyDescent="0.25">
      <c r="A24" s="14" t="s">
        <v>82</v>
      </c>
      <c r="B24" s="14"/>
      <c r="C24" s="14"/>
      <c r="D24" s="14"/>
      <c r="E24" s="14"/>
      <c r="F24" s="14"/>
    </row>
    <row r="25" ht="34" customHeight="1" spans="1:6" x14ac:dyDescent="0.25">
      <c r="A25" s="14" t="s">
        <v>83</v>
      </c>
      <c r="B25" s="14"/>
      <c r="C25" s="14"/>
      <c r="D25" s="14"/>
      <c r="E25" s="14"/>
      <c r="F25" s="14"/>
    </row>
    <row r="27" spans="1:1" x14ac:dyDescent="0.25">
      <c r="A27" s="15" t="s">
        <v>47</v>
      </c>
    </row>
  </sheetData>
  <mergeCells count="7">
    <mergeCell ref="A1:F1"/>
    <mergeCell ref="A2:F2"/>
    <mergeCell ref="A19:G19"/>
    <mergeCell ref="A22:F22"/>
    <mergeCell ref="A23:F23"/>
    <mergeCell ref="A24:F24"/>
    <mergeCell ref="A25:F25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workbookViewId="0">
      <pane xSplit="1" ySplit="4" topLeftCell="B5" activePane="bottomRight" state="frozen"/>
      <selection pane="bottomRight"/>
    </sheetView>
  </sheetViews>
  <sheetFormatPr defaultRowHeight="15" outlineLevelRow="0" outlineLevelCol="0" x14ac:dyDescent="55"/>
  <cols>
    <col min="1" max="1" width="35.7" customWidth="1"/>
    <col min="2" max="5" width="15.4" customWidth="1"/>
    <col min="6" max="6" width="42.9" customWidth="1"/>
  </cols>
  <sheetData>
    <row r="1" ht="19" customHeight="1" spans="1:6" x14ac:dyDescent="0.25">
      <c r="A1" s="1" t="s">
        <v>49</v>
      </c>
      <c r="B1" s="1"/>
      <c r="C1" s="1"/>
      <c r="D1" s="1"/>
      <c r="E1" s="1"/>
      <c r="F1" s="1"/>
    </row>
    <row r="2" ht="19" customHeight="1" spans="1:6" x14ac:dyDescent="0.25">
      <c r="A2" s="2" t="s">
        <v>50</v>
      </c>
      <c r="B2" s="2"/>
      <c r="C2" s="2"/>
      <c r="D2" s="2"/>
      <c r="E2" s="2"/>
      <c r="F2" s="2"/>
    </row>
    <row r="3" ht="19" customHeight="1" x14ac:dyDescent="0.25"/>
    <row r="4" ht="19" customHeight="1" spans="1:6" x14ac:dyDescent="0.25">
      <c r="A4" s="3" t="s">
        <v>2</v>
      </c>
      <c r="B4" s="3" t="s">
        <v>51</v>
      </c>
      <c r="C4" s="3" t="s">
        <v>52</v>
      </c>
      <c r="D4" s="3" t="s">
        <v>53</v>
      </c>
      <c r="E4" s="3" t="s">
        <v>54</v>
      </c>
      <c r="F4" s="3" t="s">
        <v>55</v>
      </c>
    </row>
    <row r="5" ht="19" customHeight="1" spans="1:6" x14ac:dyDescent="0.25">
      <c r="A5" s="4" t="s">
        <v>56</v>
      </c>
      <c r="B5" s="5">
        <f>'年間の枠'!B5</f>
      </c>
      <c r="C5" s="5">
        <f>'年間の枠'!C5</f>
      </c>
      <c r="D5" s="5">
        <f>'年間の枠'!D5</f>
      </c>
      <c r="E5" s="5">
        <f>'年間の枠'!E5</f>
      </c>
      <c r="F5" s="2" t="s">
        <v>57</v>
      </c>
    </row>
    <row r="6" ht="19" customHeight="1" spans="1:6" x14ac:dyDescent="0.25">
      <c r="A6" s="4" t="s">
        <v>58</v>
      </c>
      <c r="B6" s="6">
        <f>B5*12</f>
      </c>
      <c r="C6" s="6">
        <f>C5*12</f>
      </c>
      <c r="D6" s="6">
        <f>D5*12</f>
      </c>
      <c r="E6" s="6">
        <f>E5*12</f>
      </c>
      <c r="F6" s="2" t="s">
        <v>59</v>
      </c>
    </row>
    <row r="7" ht="19" customHeight="1" spans="1:6" x14ac:dyDescent="0.25">
      <c r="A7" s="4" t="s">
        <v>60</v>
      </c>
      <c r="B7" s="6">
        <f>IF(B6&lt;=$B$12,"収まる","★超える")</f>
      </c>
      <c r="C7" s="6">
        <f>IF(C6&lt;=$B$12,"収まる","★超える")</f>
      </c>
      <c r="D7" s="6">
        <f>IF(D6&lt;=$B$12,"収まる","★超える")</f>
      </c>
      <c r="E7" s="6">
        <f>IF(E6&lt;=$B$12,"収まる","★超える")</f>
      </c>
      <c r="F7" s="2" t="s">
        <v>61</v>
      </c>
    </row>
    <row r="8" ht="19" customHeight="1" spans="1:6" x14ac:dyDescent="0.25">
      <c r="A8" s="4" t="s">
        <v>62</v>
      </c>
      <c r="B8" s="6">
        <f>IF(B6&lt;=$B$13,"収まる","★超える")</f>
      </c>
      <c r="C8" s="6">
        <f>IF(C6&lt;=$B$13,"収まる","★超える")</f>
      </c>
      <c r="D8" s="6">
        <f>IF(D6&lt;=$B$13,"収まる","★超える")</f>
      </c>
      <c r="E8" s="6">
        <f>IF(E6&lt;=$B$13,"収まる","★超える")</f>
      </c>
      <c r="F8" s="2" t="s">
        <v>63</v>
      </c>
    </row>
    <row r="9" ht="19" customHeight="1" spans="1:6" x14ac:dyDescent="0.25">
      <c r="A9" s="4" t="s">
        <v>64</v>
      </c>
      <c r="B9" s="20">
        <f>$B$12/B5</f>
      </c>
      <c r="C9" s="20">
        <f>$B$12/C5</f>
      </c>
      <c r="D9" s="20">
        <f>$B$12/D5</f>
      </c>
      <c r="E9" s="20">
        <f>$B$12/E5</f>
      </c>
      <c r="F9" s="2" t="s">
        <v>65</v>
      </c>
    </row>
    <row r="10" ht="19" customHeight="1" x14ac:dyDescent="0.25"/>
    <row r="11" ht="19" customHeight="1" spans="1:6" x14ac:dyDescent="0.25">
      <c r="A11" s="3" t="s">
        <v>31</v>
      </c>
      <c r="B11" s="3" t="s">
        <v>66</v>
      </c>
      <c r="C11" s="3" t="s">
        <v>23</v>
      </c>
      <c r="D11" s="3" t="s">
        <v>23</v>
      </c>
      <c r="E11" s="3" t="s">
        <v>23</v>
      </c>
      <c r="F11" s="3" t="s">
        <v>67</v>
      </c>
    </row>
    <row r="12" ht="19" customHeight="1" spans="1:6" x14ac:dyDescent="0.25">
      <c r="A12" s="4" t="s">
        <v>68</v>
      </c>
      <c r="B12" s="5">
        <f>'年間の枠'!B12</f>
      </c>
      <c r="F12" s="2" t="s">
        <v>69</v>
      </c>
    </row>
    <row r="13" ht="19" customHeight="1" spans="1:6" x14ac:dyDescent="0.25">
      <c r="A13" s="4" t="s">
        <v>70</v>
      </c>
      <c r="B13" s="5">
        <f>'年間の枠'!B13</f>
      </c>
      <c r="F13" s="2" t="s">
        <v>71</v>
      </c>
    </row>
    <row r="14" ht="19" customHeight="1" spans="1:6" x14ac:dyDescent="0.25">
      <c r="A14" s="4" t="s">
        <v>72</v>
      </c>
      <c r="B14" s="5">
        <f>'年間の枠'!B14</f>
      </c>
      <c r="F14" s="2" t="s">
        <v>73</v>
      </c>
    </row>
    <row r="15" ht="19" customHeight="1" x14ac:dyDescent="0.25"/>
    <row r="16" ht="19" customHeight="1" spans="1:6" x14ac:dyDescent="0.25">
      <c r="A16" s="4" t="s">
        <v>74</v>
      </c>
      <c r="B16" s="20">
        <f>B12/12</f>
      </c>
      <c r="F16" s="2" t="s">
        <v>75</v>
      </c>
    </row>
    <row r="17" ht="19" customHeight="1" spans="1:6" x14ac:dyDescent="0.25">
      <c r="A17" s="4" t="s">
        <v>76</v>
      </c>
      <c r="B17" s="20">
        <f>B13/12</f>
      </c>
      <c r="F17" s="2" t="s">
        <v>77</v>
      </c>
    </row>
    <row r="19" spans="1:6" x14ac:dyDescent="0.25">
      <c r="A19" s="18" t="s">
        <v>84</v>
      </c>
      <c r="B19" s="18"/>
      <c r="C19" s="18"/>
      <c r="D19" s="18"/>
      <c r="E19" s="18"/>
      <c r="F19" s="18"/>
    </row>
    <row r="21" spans="1:1" x14ac:dyDescent="0.25">
      <c r="A21" s="13" t="s">
        <v>79</v>
      </c>
    </row>
    <row r="22" ht="34" customHeight="1" spans="1:6" x14ac:dyDescent="0.25">
      <c r="A22" s="14" t="s">
        <v>80</v>
      </c>
      <c r="B22" s="14"/>
      <c r="C22" s="14"/>
      <c r="D22" s="14"/>
      <c r="E22" s="14"/>
      <c r="F22" s="14"/>
    </row>
    <row r="23" ht="34" customHeight="1" spans="1:6" x14ac:dyDescent="0.25">
      <c r="A23" s="14" t="s">
        <v>81</v>
      </c>
      <c r="B23" s="14"/>
      <c r="C23" s="14"/>
      <c r="D23" s="14"/>
      <c r="E23" s="14"/>
      <c r="F23" s="14"/>
    </row>
    <row r="24" ht="34" customHeight="1" spans="1:6" x14ac:dyDescent="0.25">
      <c r="A24" s="14" t="s">
        <v>82</v>
      </c>
      <c r="B24" s="14"/>
      <c r="C24" s="14"/>
      <c r="D24" s="14"/>
      <c r="E24" s="14"/>
      <c r="F24" s="14"/>
    </row>
    <row r="25" ht="34" customHeight="1" spans="1:6" x14ac:dyDescent="0.25">
      <c r="A25" s="14" t="s">
        <v>83</v>
      </c>
      <c r="B25" s="14"/>
      <c r="C25" s="14"/>
      <c r="D25" s="14"/>
      <c r="E25" s="14"/>
      <c r="F25" s="14"/>
    </row>
    <row r="27" spans="1:1" x14ac:dyDescent="0.25">
      <c r="A27" s="15" t="s">
        <v>47</v>
      </c>
    </row>
  </sheetData>
  <mergeCells count="7">
    <mergeCell ref="A1:F1"/>
    <mergeCell ref="A2:F2"/>
    <mergeCell ref="A19:F19"/>
    <mergeCell ref="A22:F22"/>
    <mergeCell ref="A23:F23"/>
    <mergeCell ref="A24:F24"/>
    <mergeCell ref="A25:F25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FormatPr defaultRowHeight="15" outlineLevelRow="0" outlineLevelCol="0" x14ac:dyDescent="55"/>
  <cols>
    <col min="1" max="1" width="30" customWidth="1"/>
    <col min="2" max="3" width="12.9" customWidth="1"/>
    <col min="4" max="4" width="48.6" customWidth="1"/>
    <col min="5" max="5" width="12" customWidth="1"/>
  </cols>
  <sheetData>
    <row r="1" ht="19" customHeight="1" spans="1:4" x14ac:dyDescent="0.25">
      <c r="A1" s="1" t="s">
        <v>85</v>
      </c>
      <c r="B1" s="1"/>
      <c r="C1" s="1"/>
      <c r="D1" s="1"/>
    </row>
    <row r="2" ht="19" customHeight="1" spans="1:4" x14ac:dyDescent="0.25">
      <c r="A2" s="2" t="s">
        <v>86</v>
      </c>
      <c r="B2" s="2"/>
      <c r="C2" s="2"/>
      <c r="D2" s="2"/>
    </row>
    <row r="3" ht="19" customHeight="1" x14ac:dyDescent="0.25"/>
    <row r="4" ht="19" customHeight="1" spans="1:4" x14ac:dyDescent="0.25">
      <c r="A4" s="3" t="s">
        <v>2</v>
      </c>
      <c r="B4" s="3" t="s">
        <v>87</v>
      </c>
      <c r="C4" s="3" t="s">
        <v>88</v>
      </c>
      <c r="D4" s="3" t="s">
        <v>67</v>
      </c>
    </row>
    <row r="5" ht="19" customHeight="1" spans="1:4" x14ac:dyDescent="0.25">
      <c r="A5" s="4" t="s">
        <v>89</v>
      </c>
      <c r="B5" s="5">
        <v>8</v>
      </c>
      <c r="C5" s="5">
        <v>17</v>
      </c>
      <c r="D5" s="2" t="s">
        <v>90</v>
      </c>
    </row>
    <row r="6" ht="19" customHeight="1" spans="1:4" x14ac:dyDescent="0.25">
      <c r="A6" s="4" t="s">
        <v>91</v>
      </c>
      <c r="B6" s="5">
        <v>1.5</v>
      </c>
      <c r="C6" s="5">
        <v>3</v>
      </c>
      <c r="D6" s="2" t="s">
        <v>92</v>
      </c>
    </row>
    <row r="7" ht="19" customHeight="1" spans="1:4" x14ac:dyDescent="0.25">
      <c r="A7" s="4" t="s">
        <v>93</v>
      </c>
      <c r="B7" s="5">
        <v>1</v>
      </c>
      <c r="C7" s="5">
        <v>1</v>
      </c>
      <c r="D7" s="2" t="s">
        <v>94</v>
      </c>
    </row>
    <row r="8" ht="19" customHeight="1" spans="1:4" x14ac:dyDescent="0.25">
      <c r="A8" s="4" t="s">
        <v>95</v>
      </c>
      <c r="B8" s="6">
        <v>0</v>
      </c>
      <c r="C8" s="5">
        <v>0.5</v>
      </c>
      <c r="D8" s="2" t="s">
        <v>96</v>
      </c>
    </row>
    <row r="9" ht="19" customHeight="1" spans="1:4" x14ac:dyDescent="0.25">
      <c r="A9" s="4" t="s">
        <v>97</v>
      </c>
      <c r="B9" s="6">
        <v>0</v>
      </c>
      <c r="C9" s="5">
        <v>2</v>
      </c>
      <c r="D9" s="2" t="s">
        <v>98</v>
      </c>
    </row>
    <row r="10" ht="19" customHeight="1" spans="1:4" x14ac:dyDescent="0.25">
      <c r="A10" s="21" t="s">
        <v>99</v>
      </c>
      <c r="B10" s="16">
        <f>SUM(B5:B9)</f>
      </c>
      <c r="C10" s="16">
        <f>SUM(C5:C9)</f>
      </c>
      <c r="D10" s="22" t="s">
        <v>100</v>
      </c>
    </row>
    <row r="11" ht="19" customHeight="1" x14ac:dyDescent="0.25"/>
    <row r="12" ht="19" customHeight="1" spans="1:4" x14ac:dyDescent="0.25">
      <c r="A12" s="10" t="s">
        <v>101</v>
      </c>
      <c r="B12" s="10"/>
      <c r="C12" s="10"/>
      <c r="D12" s="10"/>
    </row>
    <row r="13" ht="19" customHeight="1" spans="1:4" x14ac:dyDescent="0.25">
      <c r="A13" s="3" t="s">
        <v>102</v>
      </c>
      <c r="B13" s="3" t="s">
        <v>103</v>
      </c>
      <c r="C13" s="3" t="s">
        <v>104</v>
      </c>
      <c r="D13" s="3" t="s">
        <v>105</v>
      </c>
    </row>
    <row r="14" ht="19" customHeight="1" spans="1:4" x14ac:dyDescent="0.25">
      <c r="A14" s="4" t="s">
        <v>106</v>
      </c>
      <c r="B14" s="4" t="s">
        <v>107</v>
      </c>
      <c r="C14" s="5">
        <v>2530000</v>
      </c>
      <c r="D14" s="16">
        <f>C14*20</f>
      </c>
    </row>
    <row r="15" ht="19" customHeight="1" spans="1:4" x14ac:dyDescent="0.25">
      <c r="A15" s="4" t="s">
        <v>108</v>
      </c>
      <c r="B15" s="4" t="s">
        <v>109</v>
      </c>
      <c r="C15" s="5">
        <v>5310000</v>
      </c>
      <c r="D15" s="16">
        <f>C15*20</f>
      </c>
    </row>
    <row r="16" ht="19" customHeight="1" x14ac:dyDescent="0.25"/>
    <row r="17" ht="19" customHeight="1" spans="1:4" x14ac:dyDescent="0.25">
      <c r="A17" s="2" t="s">
        <v>110</v>
      </c>
      <c r="B17" s="2"/>
      <c r="C17" s="2"/>
      <c r="D17" s="2"/>
    </row>
    <row r="19" ht="46" customHeight="1" spans="1:5" x14ac:dyDescent="0.25">
      <c r="A19" s="12" t="s">
        <v>111</v>
      </c>
      <c r="B19" s="12"/>
      <c r="C19" s="12"/>
      <c r="D19" s="12"/>
      <c r="E19" s="12"/>
    </row>
    <row r="21" spans="1:1" x14ac:dyDescent="0.25">
      <c r="A21" s="13" t="s">
        <v>112</v>
      </c>
    </row>
    <row r="22" ht="34" customHeight="1" spans="1:4" x14ac:dyDescent="0.25">
      <c r="A22" s="14" t="s">
        <v>113</v>
      </c>
      <c r="B22" s="14"/>
      <c r="C22" s="14"/>
      <c r="D22" s="14"/>
    </row>
    <row r="23" ht="34" customHeight="1" spans="1:4" x14ac:dyDescent="0.25">
      <c r="A23" s="14" t="s">
        <v>114</v>
      </c>
      <c r="B23" s="14"/>
      <c r="C23" s="14"/>
      <c r="D23" s="14"/>
    </row>
    <row r="25" spans="1:1" x14ac:dyDescent="0.25">
      <c r="A25" s="15" t="s">
        <v>47</v>
      </c>
    </row>
  </sheetData>
  <mergeCells count="7">
    <mergeCell ref="A1:D1"/>
    <mergeCell ref="A2:D2"/>
    <mergeCell ref="A12:D12"/>
    <mergeCell ref="A17:D17"/>
    <mergeCell ref="A19:E19"/>
    <mergeCell ref="A22:D22"/>
    <mergeCell ref="A23:D23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5"/>
  <sheetFormatPr defaultRowHeight="15" outlineLevelRow="0" outlineLevelCol="0" x14ac:dyDescent="55"/>
  <cols>
    <col min="1" max="1" width="30" customWidth="1"/>
    <col min="2" max="3" width="12.9" customWidth="1"/>
    <col min="4" max="4" width="48.6" customWidth="1"/>
  </cols>
  <sheetData>
    <row r="1" ht="19" customHeight="1" spans="1:4" x14ac:dyDescent="0.25">
      <c r="A1" s="1" t="s">
        <v>85</v>
      </c>
      <c r="B1" s="1"/>
      <c r="C1" s="1"/>
      <c r="D1" s="1"/>
    </row>
    <row r="2" ht="19" customHeight="1" spans="1:4" x14ac:dyDescent="0.25">
      <c r="A2" s="2" t="s">
        <v>86</v>
      </c>
      <c r="B2" s="2"/>
      <c r="C2" s="2"/>
      <c r="D2" s="2"/>
    </row>
    <row r="3" ht="19" customHeight="1" x14ac:dyDescent="0.25"/>
    <row r="4" ht="19" customHeight="1" spans="1:4" x14ac:dyDescent="0.25">
      <c r="A4" s="3" t="s">
        <v>2</v>
      </c>
      <c r="B4" s="3" t="s">
        <v>87</v>
      </c>
      <c r="C4" s="3" t="s">
        <v>88</v>
      </c>
      <c r="D4" s="3" t="s">
        <v>67</v>
      </c>
    </row>
    <row r="5" ht="19" customHeight="1" spans="1:4" x14ac:dyDescent="0.25">
      <c r="A5" s="4" t="s">
        <v>89</v>
      </c>
      <c r="B5" s="5">
        <f>'料率と上限'!B5</f>
      </c>
      <c r="C5" s="5">
        <f>'料率と上限'!C5</f>
      </c>
      <c r="D5" s="2" t="s">
        <v>90</v>
      </c>
    </row>
    <row r="6" ht="19" customHeight="1" spans="1:4" x14ac:dyDescent="0.25">
      <c r="A6" s="4" t="s">
        <v>91</v>
      </c>
      <c r="B6" s="5">
        <f>'料率と上限'!B6</f>
      </c>
      <c r="C6" s="5">
        <f>'料率と上限'!C6</f>
      </c>
      <c r="D6" s="2" t="s">
        <v>92</v>
      </c>
    </row>
    <row r="7" ht="19" customHeight="1" spans="1:4" x14ac:dyDescent="0.25">
      <c r="A7" s="4" t="s">
        <v>93</v>
      </c>
      <c r="B7" s="5">
        <f>'料率と上限'!B7</f>
      </c>
      <c r="C7" s="5">
        <f>'料率と上限'!C7</f>
      </c>
      <c r="D7" s="2" t="s">
        <v>94</v>
      </c>
    </row>
    <row r="8" ht="19" customHeight="1" spans="1:4" x14ac:dyDescent="0.25">
      <c r="A8" s="4" t="s">
        <v>95</v>
      </c>
      <c r="B8" s="6">
        <v>0</v>
      </c>
      <c r="C8" s="5">
        <f>'料率と上限'!C8</f>
      </c>
      <c r="D8" s="2" t="s">
        <v>96</v>
      </c>
    </row>
    <row r="9" ht="19" customHeight="1" spans="1:4" x14ac:dyDescent="0.25">
      <c r="A9" s="4" t="s">
        <v>97</v>
      </c>
      <c r="B9" s="6">
        <v>0</v>
      </c>
      <c r="C9" s="5">
        <f>'料率と上限'!C9</f>
      </c>
      <c r="D9" s="2" t="s">
        <v>98</v>
      </c>
    </row>
    <row r="10" ht="19" customHeight="1" spans="1:4" x14ac:dyDescent="0.25">
      <c r="A10" s="21" t="s">
        <v>99</v>
      </c>
      <c r="B10" s="16">
        <f>SUM(B5:B9)</f>
      </c>
      <c r="C10" s="16">
        <f>SUM(C5:C9)</f>
      </c>
      <c r="D10" s="22" t="s">
        <v>100</v>
      </c>
    </row>
    <row r="11" ht="19" customHeight="1" x14ac:dyDescent="0.25"/>
    <row r="12" ht="19" customHeight="1" spans="1:4" x14ac:dyDescent="0.25">
      <c r="A12" s="10" t="s">
        <v>101</v>
      </c>
      <c r="B12" s="10"/>
      <c r="C12" s="10"/>
      <c r="D12" s="10"/>
    </row>
    <row r="13" ht="19" customHeight="1" spans="1:4" x14ac:dyDescent="0.25">
      <c r="A13" s="3" t="s">
        <v>102</v>
      </c>
      <c r="B13" s="3" t="s">
        <v>103</v>
      </c>
      <c r="C13" s="3" t="s">
        <v>104</v>
      </c>
      <c r="D13" s="3" t="s">
        <v>105</v>
      </c>
    </row>
    <row r="14" ht="19" customHeight="1" spans="1:4" x14ac:dyDescent="0.25">
      <c r="A14" s="4" t="s">
        <v>106</v>
      </c>
      <c r="B14" s="4" t="s">
        <v>107</v>
      </c>
      <c r="C14" s="5">
        <f>'料率と上限'!C14</f>
      </c>
      <c r="D14" s="16">
        <f>C14*20</f>
      </c>
    </row>
    <row r="15" ht="19" customHeight="1" spans="1:4" x14ac:dyDescent="0.25">
      <c r="A15" s="4" t="s">
        <v>108</v>
      </c>
      <c r="B15" s="4" t="s">
        <v>109</v>
      </c>
      <c r="C15" s="5">
        <f>'料率と上限'!C15</f>
      </c>
      <c r="D15" s="16">
        <f>C15*20</f>
      </c>
    </row>
    <row r="16" ht="19" customHeight="1" x14ac:dyDescent="0.25"/>
    <row r="17" ht="19" customHeight="1" spans="1:4" x14ac:dyDescent="0.25">
      <c r="A17" s="2" t="s">
        <v>110</v>
      </c>
      <c r="B17" s="2"/>
      <c r="C17" s="2"/>
      <c r="D17" s="2"/>
    </row>
    <row r="19" spans="1:4" x14ac:dyDescent="0.25">
      <c r="A19" s="18" t="s">
        <v>115</v>
      </c>
      <c r="B19" s="18"/>
      <c r="C19" s="18"/>
      <c r="D19" s="18"/>
    </row>
    <row r="21" spans="1:1" x14ac:dyDescent="0.25">
      <c r="A21" s="13" t="s">
        <v>112</v>
      </c>
    </row>
    <row r="22" ht="34" customHeight="1" spans="1:4" x14ac:dyDescent="0.25">
      <c r="A22" s="14" t="s">
        <v>113</v>
      </c>
      <c r="B22" s="14"/>
      <c r="C22" s="14"/>
      <c r="D22" s="14"/>
    </row>
    <row r="23" ht="34" customHeight="1" spans="1:4" x14ac:dyDescent="0.25">
      <c r="A23" s="14" t="s">
        <v>114</v>
      </c>
      <c r="B23" s="14"/>
      <c r="C23" s="14"/>
      <c r="D23" s="14"/>
    </row>
    <row r="25" spans="1:1" x14ac:dyDescent="0.25">
      <c r="A25" s="15" t="s">
        <v>47</v>
      </c>
    </row>
  </sheetData>
  <mergeCells count="7">
    <mergeCell ref="A1:D1"/>
    <mergeCell ref="A2:D2"/>
    <mergeCell ref="A12:D12"/>
    <mergeCell ref="A17:D17"/>
    <mergeCell ref="A19:D19"/>
    <mergeCell ref="A22:D22"/>
    <mergeCell ref="A23:D23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案Aと案B</vt:lpstr>
      <vt:lpstr>案Aと案B_答え</vt:lpstr>
      <vt:lpstr>年間の枠</vt:lpstr>
      <vt:lpstr>年間の枠_答え</vt:lpstr>
      <vt:lpstr>料率と上限</vt:lpstr>
      <vt:lpstr>料率と上限_答え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