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人件費" state="visible" r:id="rId4"/>
    <sheet sheetId="2" name="人件費_答え" state="visible" r:id="rId5"/>
    <sheet sheetId="3" name="料率と上限" state="visible" r:id="rId6"/>
    <sheet sheetId="4" name="料率と上限_答え" state="visible" r:id="rId7"/>
  </sheets>
  <calcPr calcId="171027"/>
</workbook>
</file>

<file path=xl/sharedStrings.xml><?xml version="1.0" encoding="utf-8"?>
<sst xmlns="http://schemas.openxmlformats.org/spreadsheetml/2006/main" count="209" uniqueCount="102">
  <si>
    <t>1人採ると、会社はいくら払うのか</t>
  </si>
  <si>
    <t>単位: VND／月。C列（提示額）を書き換えると、右が全部つながって動きます。率と上限は「料率と上限」シート。</t>
  </si>
  <si>
    <t>No</t>
  </si>
  <si>
    <t>氏名（区分）</t>
  </si>
  <si>
    <t>提示額（総支給）</t>
  </si>
  <si>
    <t>算定基礎A</t>
  </si>
  <si>
    <t>算定基礎B</t>
  </si>
  <si>
    <t>会社BHXH</t>
  </si>
  <si>
    <t>会社BHYT</t>
  </si>
  <si>
    <t>会社BHTN</t>
  </si>
  <si>
    <t>労災</t>
  </si>
  <si>
    <t>労働組合費</t>
  </si>
  <si>
    <t>会社負担の合計</t>
  </si>
  <si>
    <t>会社が払う総額（月）</t>
  </si>
  <si>
    <t>年額</t>
  </si>
  <si>
    <t>倍率</t>
  </si>
  <si>
    <t>本人の社会保険</t>
  </si>
  <si>
    <t>本人の個人所得税</t>
  </si>
  <si>
    <t>手取り</t>
  </si>
  <si>
    <t>本人に届く割合</t>
  </si>
  <si>
    <t>判定</t>
  </si>
  <si>
    <t>(1)</t>
  </si>
  <si>
    <t>(2)</t>
  </si>
  <si>
    <t>(3)</t>
  </si>
  <si>
    <t>(4)=MIN((3),上限A)</t>
  </si>
  <si>
    <t>(5)=MIN((3),上限B)</t>
  </si>
  <si>
    <t>(6)=(4)×17%</t>
  </si>
  <si>
    <t>(7)=(4)×3%</t>
  </si>
  <si>
    <t>(8)=★(5)×1%</t>
  </si>
  <si>
    <t>(9)=(4)×0.5%</t>
  </si>
  <si>
    <t>(10)=(4)×2%</t>
  </si>
  <si>
    <t>(11)=(6)〜(10)</t>
  </si>
  <si>
    <t>(12)=(3)+(11)</t>
  </si>
  <si>
    <t>(13)=(12)×12</t>
  </si>
  <si>
    <t>(14)=(12)/(3)</t>
  </si>
  <si>
    <t>(15)</t>
  </si>
  <si>
    <t>(16)</t>
  </si>
  <si>
    <t>(17)=(3)-(15)-(16)</t>
  </si>
  <si>
    <t>(18)=(17)/(12)</t>
  </si>
  <si>
    <t>新規採用（稟議書の提示額）</t>
  </si>
  <si>
    <t>マイ（総務人事）</t>
  </si>
  <si>
    <t>ケン（拠点長・駐在員）</t>
  </si>
  <si>
    <t>比べる ── 提示額の差ほど、会社の負担は開かない</t>
  </si>
  <si>
    <t>見るもの</t>
  </si>
  <si>
    <t>新規採用</t>
  </si>
  <si>
    <t>ケン</t>
  </si>
  <si>
    <t>ケン ÷ 新規</t>
  </si>
  <si>
    <t>メモ</t>
  </si>
  <si>
    <t>提示額</t>
  </si>
  <si>
    <t>5.33倍ある</t>
  </si>
  <si>
    <t>会社が払う総額</t>
  </si>
  <si>
    <t>上限が効いている</t>
  </si>
  <si>
    <t>提示額に対する倍率</t>
  </si>
  <si>
    <t>★安い人ほど倍率が重い</t>
  </si>
  <si>
    <t>労災の率を 0.5% から 0.3% にすると（料率と上限シートの C8 を書き換えてください）</t>
  </si>
  <si>
    <t>対象</t>
  </si>
  <si>
    <t>月の差</t>
  </si>
  <si>
    <t>年の差</t>
  </si>
  <si>
    <t>100人なら年</t>
  </si>
  <si>
    <t>1人では小さくても人数で効く</t>
  </si>
  <si>
    <t/>
  </si>
  <si>
    <t>使い方 ── 薄い色の欄が空いています。そこに =C6-C7 のような式を自分で入れてください。右端の「判定」列に ○ が出れば正解です。詰まったら下のタブ「人件費_答え」を開くと式が見られます。青い文字の欄（前提の数字）を書き換えると、答えの側も一緒に動くので、自分の数字でも練習できます。</t>
  </si>
  <si>
    <t>【解説】人件費</t>
  </si>
  <si>
    <t>H列だけが E列（算定基礎B）を使っています。他の4つ（F・G・I・J）は D列（算定基礎A）です。H8 をクリックすると、参照元が E8 だけ青くなるのが見えます。ケンさんの失業保険が 800,000（＝80,000,000×1%）で、506,000（＝50,600,000×1%）ではないのは、これが理由です。</t>
  </si>
  <si>
    <t>倍率（N列）が人によって違います。新規採用とマイさんは 1.24倍、ケンさんは 1.15倍。上限に当たっている人は、給与が高くても会社の保険料はそれ以上増えません。提示額の比は 5.33倍あるのに、会社が払う総額の比は 4.98倍しかない（E13）。逆に言うと、安い人ほど倍率が重いということです。</t>
  </si>
  <si>
    <t>R列（本人に届く割合）を見てください。新規採用では 72.5%。会社が 18,525,000 払って、本人に届くのは 13,425,000 です。残りの 27.5% は労使双方の保険料と労働組合費に行きました。税金は 0 です（P6）。本人控除 15,500,000 に届かないためで、第1章の給与表と同じ話です。</t>
  </si>
  <si>
    <t>採用を1人決めるということは、年 222,300,000 の固定費を決めるということです。M6 がその額で、提示額×12 の 180,000,000 ではありません。差は 42,300,000 あります。本社に説明するときはこちらの数字を出してください。</t>
  </si>
  <si>
    <t>16行目から下は、会社の側に選択肢がある唯一の率の話です。労災を 0.5% から 0.3% にすると、1人あたりでは月 30,000 程度。判断は変わりませんが、金は変わります。100人なら年 36,000,000 です。条件と申請の窓口は「料率と上限」シートの解説にあります。</t>
  </si>
  <si>
    <t>さわるベトナム会計 Day3 — 会社が払っている人件費の総額 ／ https://sawaru.world/vnkaikei/day03</t>
  </si>
  <si>
    <t>このシートは答えです。式が全部入っています。前提の数字は「人件費」シートを見ているので、あちらを書き換えるとこちらも動きます。</t>
  </si>
  <si>
    <t>料率と上限（2026年7月以降）</t>
  </si>
  <si>
    <t>すべてベトナムの法令の条文で確認したもの。書き換えれば下の計算に全部反映される。</t>
  </si>
  <si>
    <t>項目</t>
  </si>
  <si>
    <t>労働者 %</t>
  </si>
  <si>
    <t>使用者 %</t>
  </si>
  <si>
    <t>根拠</t>
  </si>
  <si>
    <t>BHXH（社会保険）</t>
  </si>
  <si>
    <t>社会保険法 41/2024/QH15 第33条1項a ／ 第34条1項</t>
  </si>
  <si>
    <t>BHYT（健康保険）</t>
  </si>
  <si>
    <t>政令 188/2025/NĐ-CP 第6条1項a</t>
  </si>
  <si>
    <t>BHTN（失業保険）</t>
  </si>
  <si>
    <t>雇用法 74/2025/QH15 第33条1項a・b</t>
  </si>
  <si>
    <t>労災・職業病（TNLĐ-BNN）</t>
  </si>
  <si>
    <t>政令 58/2020/NĐ-CP 第4条1項a（158/2025で改正）。0.3%の条件は 58/2020 第5条</t>
  </si>
  <si>
    <t>労働組合費（KPCĐ）</t>
  </si>
  <si>
    <t>労働組合法 50/2024/QH15 第29条1項b</t>
  </si>
  <si>
    <t>合計</t>
  </si>
  <si>
    <t>★率としては10.5%と23.5%。ただし下の上限があるので、金額ではこうならない</t>
  </si>
  <si>
    <t>★算定基礎の上限 ── 2つある</t>
  </si>
  <si>
    <t>決まり方</t>
  </si>
  <si>
    <t>もとの額</t>
  </si>
  <si>
    <t>上限額</t>
  </si>
  <si>
    <t>BHXH・BHYT・労災・組合費</t>
  </si>
  <si>
    <t>参照額 × 20</t>
  </si>
  <si>
    <t>BHTN（失業保険だけ）</t>
  </si>
  <si>
    <t>★地域別最低賃金 × 20</t>
  </si>
  <si>
    <t>参照額も最低賃金も政令で毎年動く。C14とC15の2つを直せば、上限も保険料も全部が計算し直される。</t>
  </si>
  <si>
    <t>使い方 ── 薄い色の欄が空いています。そこに =C6-C7 のような式を自分で入れてください。右端の「判定」列に ○ が出れば正解です。詰まったら下のタブ「料率と上限_答え」を開くと式が見られます。青い文字の欄（前提の数字）を書き換えると、答えの側も一緒に動くので、自分の数字でも練習できます。</t>
  </si>
  <si>
    <t>【解説】料率と上限</t>
  </si>
  <si>
    <t>上限が2つあるのがこの表の要点です。BHXH・BHYT・労災・労働組合費は「参照額×20」＝ 50,600,000 で頭打ちになりますが、失業保険（BHTN）だけは「地域別最低賃金×20」＝ 106,200,000 が上限です。もとになる賃金は同じでも、切られる位置が違います。</t>
  </si>
  <si>
    <t>労災の C8 は 0.5 と 0.3 のどちらもあり得ます。3年間、安全衛生と社会保険の違反で罰金を受けていないこと・労災の定期報告を出していること・労災の頻度が下がっていることを満たして申請すると 0.3% になります（政令158/2025 第5条）。会社の側に選択肢がある、数少ない率です。</t>
  </si>
  <si>
    <t>このシートは答えです。式が全部入っています。前提の数字は「料率と上限」シートを見ているので、あちらを書き換えるとこちらも動きます。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</si>
</sst>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倍&quot;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  <font>
      <b/>
      <color rgb="FF646A70"/>
      <sz val="9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6" borderId="2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3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5.1" customWidth="1"/>
    <col min="3" max="3" width="15.4" customWidth="1"/>
    <col min="4" max="12" width="14.3" customWidth="1"/>
    <col min="13" max="13" width="17.4" customWidth="1"/>
    <col min="14" max="14" width="10.6" customWidth="1"/>
    <col min="15" max="17" width="14.3" customWidth="1"/>
    <col min="18" max="18" width="13.7" customWidth="1"/>
    <col min="19" max="19" width="12" customWidth="1"/>
  </cols>
  <sheetData>
    <row r="1" ht="19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9" customHeight="1" x14ac:dyDescent="0.25"/>
    <row r="4" ht="19" customHeight="1" spans="1:1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</row>
    <row r="5" ht="19" customHeight="1" spans="1:18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34</v>
      </c>
      <c r="O5" s="4" t="s">
        <v>35</v>
      </c>
      <c r="P5" s="4" t="s">
        <v>36</v>
      </c>
      <c r="Q5" s="4" t="s">
        <v>37</v>
      </c>
      <c r="R5" s="4" t="s">
        <v>38</v>
      </c>
    </row>
    <row r="6" ht="19" customHeight="1" spans="1:19" x14ac:dyDescent="0.25">
      <c r="A6" s="5">
        <v>1</v>
      </c>
      <c r="B6" s="6" t="s">
        <v>39</v>
      </c>
      <c r="C6" s="7">
        <v>15000000</v>
      </c>
      <c r="D6" s="8"/>
      <c r="E6" s="8"/>
      <c r="F6" s="8"/>
      <c r="G6" s="8"/>
      <c r="H6" s="8"/>
      <c r="I6" s="8"/>
      <c r="J6" s="8"/>
      <c r="K6" s="9"/>
      <c r="L6" s="9"/>
      <c r="M6" s="9"/>
      <c r="N6" s="10"/>
      <c r="O6" s="8"/>
      <c r="P6" s="7">
        <v>0</v>
      </c>
      <c r="Q6" s="8"/>
      <c r="R6" s="11"/>
      <c r="S6" s="12">
        <f>IF(OR(D6="",E6="",F6="",G6="",H6="",I6="",J6="",K6="",L6="",M6="",N6="",O6="",Q6="",R6=""),"",IF(AND(ABS(D6-'人件費_答え'!D6)&lt;=MAX(0.5,ABS('人件費_答え'!D6)*0.0005),ABS(E6-'人件費_答え'!E6)&lt;=MAX(0.5,ABS('人件費_答え'!E6)*0.0005),ABS(F6-'人件費_答え'!F6)&lt;=MAX(0.5,ABS('人件費_答え'!F6)*0.0005),ABS(G6-'人件費_答え'!G6)&lt;=MAX(0.5,ABS('人件費_答え'!G6)*0.0005),ABS(H6-'人件費_答え'!H6)&lt;=MAX(0.5,ABS('人件費_答え'!H6)*0.0005),ABS(I6-'人件費_答え'!I6)&lt;=MAX(0.5,ABS('人件費_答え'!I6)*0.0005),ABS(J6-'人件費_答え'!J6)&lt;=MAX(0.5,ABS('人件費_答え'!J6)*0.0005),ABS(K6-'人件費_答え'!K6)&lt;=MAX(0.5,ABS('人件費_答え'!K6)*0.0005),ABS(L6-'人件費_答え'!L6)&lt;=MAX(0.5,ABS('人件費_答え'!L6)*0.0005),ABS(M6-'人件費_答え'!M6)&lt;=MAX(0.5,ABS('人件費_答え'!M6)*0.0005),ABS(N6-'人件費_答え'!N6)&lt;=MAX(0.5,ABS('人件費_答え'!N6)*0.0005),ABS(O6-'人件費_答え'!O6)&lt;=MAX(0.5,ABS('人件費_答え'!O6)*0.0005),ABS(Q6-'人件費_答え'!Q6)&lt;=MAX(0.5,ABS('人件費_答え'!Q6)*0.0005),ABS(R6-'人件費_答え'!R6)&lt;=MAX(0.5,ABS('人件費_答え'!R6)*0.0005)),"○","もう一度"))</f>
      </c>
    </row>
    <row r="7" ht="19" customHeight="1" spans="1:19" x14ac:dyDescent="0.25">
      <c r="A7" s="5">
        <v>2</v>
      </c>
      <c r="B7" s="6" t="s">
        <v>40</v>
      </c>
      <c r="C7" s="7">
        <v>22000000</v>
      </c>
      <c r="D7" s="8"/>
      <c r="E7" s="8"/>
      <c r="F7" s="8"/>
      <c r="G7" s="8"/>
      <c r="H7" s="8"/>
      <c r="I7" s="8"/>
      <c r="J7" s="8"/>
      <c r="K7" s="9"/>
      <c r="L7" s="9"/>
      <c r="M7" s="9"/>
      <c r="N7" s="10"/>
      <c r="O7" s="8"/>
      <c r="P7" s="7">
        <v>0</v>
      </c>
      <c r="Q7" s="8"/>
      <c r="R7" s="11"/>
      <c r="S7" s="12">
        <f>IF(OR(D7="",E7="",F7="",G7="",H7="",I7="",J7="",K7="",L7="",M7="",N7="",O7="",Q7="",R7=""),"",IF(AND(ABS(D7-'人件費_答え'!D7)&lt;=MAX(0.5,ABS('人件費_答え'!D7)*0.0005),ABS(E7-'人件費_答え'!E7)&lt;=MAX(0.5,ABS('人件費_答え'!E7)*0.0005),ABS(F7-'人件費_答え'!F7)&lt;=MAX(0.5,ABS('人件費_答え'!F7)*0.0005),ABS(G7-'人件費_答え'!G7)&lt;=MAX(0.5,ABS('人件費_答え'!G7)*0.0005),ABS(H7-'人件費_答え'!H7)&lt;=MAX(0.5,ABS('人件費_答え'!H7)*0.0005),ABS(I7-'人件費_答え'!I7)&lt;=MAX(0.5,ABS('人件費_答え'!I7)*0.0005),ABS(J7-'人件費_答え'!J7)&lt;=MAX(0.5,ABS('人件費_答え'!J7)*0.0005),ABS(K7-'人件費_答え'!K7)&lt;=MAX(0.5,ABS('人件費_答え'!K7)*0.0005),ABS(L7-'人件費_答え'!L7)&lt;=MAX(0.5,ABS('人件費_答え'!L7)*0.0005),ABS(M7-'人件費_答え'!M7)&lt;=MAX(0.5,ABS('人件費_答え'!M7)*0.0005),ABS(N7-'人件費_答え'!N7)&lt;=MAX(0.5,ABS('人件費_答え'!N7)*0.0005),ABS(O7-'人件費_答え'!O7)&lt;=MAX(0.5,ABS('人件費_答え'!O7)*0.0005),ABS(Q7-'人件費_答え'!Q7)&lt;=MAX(0.5,ABS('人件費_答え'!Q7)*0.0005),ABS(R7-'人件費_答え'!R7)&lt;=MAX(0.5,ABS('人件費_答え'!R7)*0.0005)),"○","もう一度"))</f>
      </c>
    </row>
    <row r="8" ht="19" customHeight="1" spans="1:19" x14ac:dyDescent="0.25">
      <c r="A8" s="5">
        <v>3</v>
      </c>
      <c r="B8" s="6" t="s">
        <v>41</v>
      </c>
      <c r="C8" s="7">
        <v>80000000</v>
      </c>
      <c r="D8" s="8"/>
      <c r="E8" s="8"/>
      <c r="F8" s="8"/>
      <c r="G8" s="8"/>
      <c r="H8" s="8"/>
      <c r="I8" s="8"/>
      <c r="J8" s="8"/>
      <c r="K8" s="9"/>
      <c r="L8" s="9"/>
      <c r="M8" s="9"/>
      <c r="N8" s="10"/>
      <c r="O8" s="8"/>
      <c r="P8" s="7">
        <v>5798600</v>
      </c>
      <c r="Q8" s="8"/>
      <c r="R8" s="11"/>
      <c r="S8" s="12">
        <f>IF(OR(D8="",E8="",F8="",G8="",H8="",I8="",J8="",K8="",L8="",M8="",N8="",O8="",Q8="",R8=""),"",IF(AND(ABS(D8-'人件費_答え'!D8)&lt;=MAX(0.5,ABS('人件費_答え'!D8)*0.0005),ABS(E8-'人件費_答え'!E8)&lt;=MAX(0.5,ABS('人件費_答え'!E8)*0.0005),ABS(F8-'人件費_答え'!F8)&lt;=MAX(0.5,ABS('人件費_答え'!F8)*0.0005),ABS(G8-'人件費_答え'!G8)&lt;=MAX(0.5,ABS('人件費_答え'!G8)*0.0005),ABS(H8-'人件費_答え'!H8)&lt;=MAX(0.5,ABS('人件費_答え'!H8)*0.0005),ABS(I8-'人件費_答え'!I8)&lt;=MAX(0.5,ABS('人件費_答え'!I8)*0.0005),ABS(J8-'人件費_答え'!J8)&lt;=MAX(0.5,ABS('人件費_答え'!J8)*0.0005),ABS(K8-'人件費_答え'!K8)&lt;=MAX(0.5,ABS('人件費_答え'!K8)*0.0005),ABS(L8-'人件費_答え'!L8)&lt;=MAX(0.5,ABS('人件費_答え'!L8)*0.0005),ABS(M8-'人件費_答え'!M8)&lt;=MAX(0.5,ABS('人件費_答え'!M8)*0.0005),ABS(N8-'人件費_答え'!N8)&lt;=MAX(0.5,ABS('人件費_答え'!N8)*0.0005),ABS(O8-'人件費_答え'!O8)&lt;=MAX(0.5,ABS('人件費_答え'!O8)*0.0005),ABS(Q8-'人件費_答え'!Q8)&lt;=MAX(0.5,ABS('人件費_答え'!Q8)*0.0005),ABS(R8-'人件費_答え'!R8)&lt;=MAX(0.5,ABS('人件費_答え'!R8)*0.0005)),"○","もう一度"))</f>
      </c>
    </row>
    <row r="9" ht="19" customHeight="1" x14ac:dyDescent="0.25"/>
    <row r="10" ht="19" customHeight="1" spans="1:6" x14ac:dyDescent="0.25">
      <c r="A10" s="13" t="s">
        <v>42</v>
      </c>
      <c r="B10" s="13"/>
      <c r="C10" s="13"/>
      <c r="D10" s="13"/>
      <c r="E10" s="13"/>
      <c r="F10" s="13"/>
    </row>
    <row r="11" ht="19" customHeight="1" spans="2:6" x14ac:dyDescent="0.25"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</row>
    <row r="12" ht="19" customHeight="1" spans="2:6" x14ac:dyDescent="0.25">
      <c r="B12" s="6" t="s">
        <v>48</v>
      </c>
      <c r="C12" s="5">
        <f>C6</f>
      </c>
      <c r="D12" s="5">
        <f>C8</f>
      </c>
      <c r="E12" s="14">
        <f>D12/C12</f>
      </c>
      <c r="F12" s="2" t="s">
        <v>49</v>
      </c>
    </row>
    <row r="13" ht="19" customHeight="1" spans="2:6" x14ac:dyDescent="0.25">
      <c r="B13" s="6" t="s">
        <v>50</v>
      </c>
      <c r="C13" s="5">
        <f>L6</f>
      </c>
      <c r="D13" s="5">
        <f>L8</f>
      </c>
      <c r="E13" s="14">
        <f>D13/C13</f>
      </c>
      <c r="F13" s="2" t="s">
        <v>51</v>
      </c>
    </row>
    <row r="14" ht="19" customHeight="1" spans="2:6" x14ac:dyDescent="0.25">
      <c r="B14" s="6" t="s">
        <v>52</v>
      </c>
      <c r="C14" s="14">
        <f>N6</f>
      </c>
      <c r="D14" s="14">
        <f>N8</f>
      </c>
      <c r="F14" s="2" t="s">
        <v>53</v>
      </c>
    </row>
    <row r="15" ht="19" customHeight="1" x14ac:dyDescent="0.25"/>
    <row r="16" ht="19" customHeight="1" spans="1:6" x14ac:dyDescent="0.25">
      <c r="A16" s="13" t="s">
        <v>54</v>
      </c>
      <c r="B16" s="13"/>
      <c r="C16" s="13"/>
      <c r="D16" s="13"/>
      <c r="E16" s="13"/>
      <c r="F16" s="13"/>
    </row>
    <row r="17" ht="19" customHeight="1" spans="2:6" x14ac:dyDescent="0.25">
      <c r="B17" s="3" t="s">
        <v>55</v>
      </c>
      <c r="C17" s="3" t="s">
        <v>56</v>
      </c>
      <c r="D17" s="3" t="s">
        <v>57</v>
      </c>
      <c r="E17" s="3" t="s">
        <v>58</v>
      </c>
      <c r="F17" s="3" t="s">
        <v>47</v>
      </c>
    </row>
    <row r="18" ht="19" customHeight="1" spans="2:6" x14ac:dyDescent="0.25">
      <c r="B18" s="6" t="s">
        <v>44</v>
      </c>
      <c r="C18" s="5">
        <f>D6*0.002</f>
      </c>
      <c r="D18" s="5">
        <f>C18*12</f>
      </c>
      <c r="E18" s="5">
        <f>D18*100</f>
      </c>
      <c r="F18" s="2" t="s">
        <v>59</v>
      </c>
    </row>
    <row r="19" ht="19" customHeight="1" spans="2:6" x14ac:dyDescent="0.25">
      <c r="B19" s="6" t="s">
        <v>45</v>
      </c>
      <c r="C19" s="5">
        <f>D8*0.002</f>
      </c>
      <c r="D19" s="5">
        <f>C19*12</f>
      </c>
      <c r="E19" s="5">
        <f>D19*100</f>
      </c>
      <c r="F19" s="2" t="s">
        <v>60</v>
      </c>
    </row>
    <row r="21" ht="46" customHeight="1" spans="1:19" x14ac:dyDescent="0.25">
      <c r="A21" s="15" t="s">
        <v>61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3" spans="1:1" x14ac:dyDescent="0.25">
      <c r="A23" s="16" t="s">
        <v>62</v>
      </c>
    </row>
    <row r="24" ht="34" customHeight="1" spans="1:18" x14ac:dyDescent="0.25">
      <c r="A24" s="17" t="s">
        <v>63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ht="34" customHeight="1" spans="1:18" x14ac:dyDescent="0.25">
      <c r="A25" s="17" t="s">
        <v>64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ht="34" customHeight="1" spans="1:18" x14ac:dyDescent="0.25">
      <c r="A26" s="17" t="s">
        <v>65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ht="34" customHeight="1" spans="1:18" x14ac:dyDescent="0.25">
      <c r="A27" s="17" t="s">
        <v>66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ht="34" customHeight="1" spans="1:18" x14ac:dyDescent="0.25">
      <c r="A28" s="17" t="s">
        <v>67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30" spans="1:1" x14ac:dyDescent="0.25">
      <c r="A30" s="18" t="s">
        <v>68</v>
      </c>
    </row>
  </sheetData>
  <mergeCells count="10">
    <mergeCell ref="A1:R1"/>
    <mergeCell ref="A2:R2"/>
    <mergeCell ref="A10:F10"/>
    <mergeCell ref="A16:F16"/>
    <mergeCell ref="A21:S21"/>
    <mergeCell ref="A24:R24"/>
    <mergeCell ref="A25:R25"/>
    <mergeCell ref="A26:R26"/>
    <mergeCell ref="A27:R27"/>
    <mergeCell ref="A28:R28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5.1" customWidth="1"/>
    <col min="3" max="3" width="15.4" customWidth="1"/>
    <col min="4" max="12" width="14.3" customWidth="1"/>
    <col min="13" max="13" width="17.4" customWidth="1"/>
    <col min="14" max="14" width="10.6" customWidth="1"/>
    <col min="15" max="17" width="14.3" customWidth="1"/>
    <col min="18" max="18" width="13.7" customWidth="1"/>
  </cols>
  <sheetData>
    <row r="1" ht="19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9" customHeight="1" x14ac:dyDescent="0.25"/>
    <row r="4" ht="19" customHeight="1" spans="1:1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ht="19" customHeight="1" spans="1:18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34</v>
      </c>
      <c r="O5" s="4" t="s">
        <v>35</v>
      </c>
      <c r="P5" s="4" t="s">
        <v>36</v>
      </c>
      <c r="Q5" s="4" t="s">
        <v>37</v>
      </c>
      <c r="R5" s="4" t="s">
        <v>38</v>
      </c>
    </row>
    <row r="6" ht="19" customHeight="1" spans="1:18" x14ac:dyDescent="0.25">
      <c r="A6" s="5">
        <v>1</v>
      </c>
      <c r="B6" s="6" t="s">
        <v>39</v>
      </c>
      <c r="C6" s="7">
        <f>'人件費'!C6</f>
      </c>
      <c r="D6" s="5">
        <f>MIN(C6,'料率と上限_答え'!D14)</f>
      </c>
      <c r="E6" s="5">
        <f>MIN(C6,'料率と上限_答え'!D15)</f>
      </c>
      <c r="F6" s="5">
        <f>D6*'料率と上限_答え'!C5/100</f>
      </c>
      <c r="G6" s="5">
        <f>D6*'料率と上限_答え'!C6/100</f>
      </c>
      <c r="H6" s="5">
        <f>E6*'料率と上限_答え'!C7/100</f>
      </c>
      <c r="I6" s="5">
        <f>D6*'料率と上限_答え'!C8/100</f>
      </c>
      <c r="J6" s="5">
        <f>D6*'料率と上限_答え'!C9/100</f>
      </c>
      <c r="K6" s="19">
        <f>SUM(F6:J6)</f>
      </c>
      <c r="L6" s="19">
        <f>C6+K6</f>
      </c>
      <c r="M6" s="19">
        <f>L6*12</f>
      </c>
      <c r="N6" s="14">
        <f>L6/C6</f>
      </c>
      <c r="O6" s="5">
        <f>D6*('料率と上限_答え'!B5+'料率と上限_答え'!B6)/100+E6*'料率と上限_答え'!B7/100</f>
      </c>
      <c r="P6" s="7">
        <f>'人件費'!P6</f>
      </c>
      <c r="Q6" s="5">
        <f>C6-O6-P6</f>
      </c>
      <c r="R6" s="20">
        <f>Q6/L6</f>
      </c>
    </row>
    <row r="7" ht="19" customHeight="1" spans="1:18" x14ac:dyDescent="0.25">
      <c r="A7" s="5">
        <v>2</v>
      </c>
      <c r="B7" s="6" t="s">
        <v>40</v>
      </c>
      <c r="C7" s="7">
        <f>'人件費'!C7</f>
      </c>
      <c r="D7" s="5">
        <f>MIN(C7,'料率と上限_答え'!D14)</f>
      </c>
      <c r="E7" s="5">
        <f>MIN(C7,'料率と上限_答え'!D15)</f>
      </c>
      <c r="F7" s="5">
        <f>D7*'料率と上限_答え'!C5/100</f>
      </c>
      <c r="G7" s="5">
        <f>D7*'料率と上限_答え'!C6/100</f>
      </c>
      <c r="H7" s="5">
        <f>E7*'料率と上限_答え'!C7/100</f>
      </c>
      <c r="I7" s="5">
        <f>D7*'料率と上限_答え'!C8/100</f>
      </c>
      <c r="J7" s="5">
        <f>D7*'料率と上限_答え'!C9/100</f>
      </c>
      <c r="K7" s="19">
        <f>SUM(F7:J7)</f>
      </c>
      <c r="L7" s="19">
        <f>C7+K7</f>
      </c>
      <c r="M7" s="19">
        <f>L7*12</f>
      </c>
      <c r="N7" s="14">
        <f>L7/C7</f>
      </c>
      <c r="O7" s="5">
        <f>D7*('料率と上限_答え'!B5+'料率と上限_答え'!B6)/100+E7*'料率と上限_答え'!B7/100</f>
      </c>
      <c r="P7" s="7">
        <f>'人件費'!P7</f>
      </c>
      <c r="Q7" s="5">
        <f>C7-O7-P7</f>
      </c>
      <c r="R7" s="20">
        <f>Q7/L7</f>
      </c>
    </row>
    <row r="8" ht="19" customHeight="1" spans="1:18" x14ac:dyDescent="0.25">
      <c r="A8" s="5">
        <v>3</v>
      </c>
      <c r="B8" s="6" t="s">
        <v>41</v>
      </c>
      <c r="C8" s="7">
        <f>'人件費'!C8</f>
      </c>
      <c r="D8" s="5">
        <f>MIN(C8,'料率と上限_答え'!D14)</f>
      </c>
      <c r="E8" s="5">
        <f>MIN(C8,'料率と上限_答え'!D15)</f>
      </c>
      <c r="F8" s="5">
        <f>D8*'料率と上限_答え'!C5/100</f>
      </c>
      <c r="G8" s="5">
        <f>D8*'料率と上限_答え'!C6/100</f>
      </c>
      <c r="H8" s="5">
        <f>E8*'料率と上限_答え'!C7/100</f>
      </c>
      <c r="I8" s="5">
        <f>D8*'料率と上限_答え'!C8/100</f>
      </c>
      <c r="J8" s="5">
        <f>D8*'料率と上限_答え'!C9/100</f>
      </c>
      <c r="K8" s="19">
        <f>SUM(F8:J8)</f>
      </c>
      <c r="L8" s="19">
        <f>C8+K8</f>
      </c>
      <c r="M8" s="19">
        <f>L8*12</f>
      </c>
      <c r="N8" s="14">
        <f>L8/C8</f>
      </c>
      <c r="O8" s="5">
        <f>D8*('料率と上限_答え'!B5+'料率と上限_答え'!B6)/100+E8*'料率と上限_答え'!B7/100</f>
      </c>
      <c r="P8" s="7">
        <f>'人件費'!P8</f>
      </c>
      <c r="Q8" s="5">
        <f>C8-O8-P8</f>
      </c>
      <c r="R8" s="20">
        <f>Q8/L8</f>
      </c>
    </row>
    <row r="9" ht="19" customHeight="1" x14ac:dyDescent="0.25"/>
    <row r="10" ht="19" customHeight="1" spans="1:6" x14ac:dyDescent="0.25">
      <c r="A10" s="13" t="s">
        <v>42</v>
      </c>
      <c r="B10" s="13"/>
      <c r="C10" s="13"/>
      <c r="D10" s="13"/>
      <c r="E10" s="13"/>
      <c r="F10" s="13"/>
    </row>
    <row r="11" ht="19" customHeight="1" spans="2:6" x14ac:dyDescent="0.25"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</row>
    <row r="12" ht="19" customHeight="1" spans="2:6" x14ac:dyDescent="0.25">
      <c r="B12" s="6" t="s">
        <v>48</v>
      </c>
      <c r="C12" s="5">
        <f>C6</f>
      </c>
      <c r="D12" s="5">
        <f>C8</f>
      </c>
      <c r="E12" s="14">
        <f>D12/C12</f>
      </c>
      <c r="F12" s="2" t="s">
        <v>49</v>
      </c>
    </row>
    <row r="13" ht="19" customHeight="1" spans="2:6" x14ac:dyDescent="0.25">
      <c r="B13" s="6" t="s">
        <v>50</v>
      </c>
      <c r="C13" s="5">
        <f>L6</f>
      </c>
      <c r="D13" s="5">
        <f>L8</f>
      </c>
      <c r="E13" s="14">
        <f>D13/C13</f>
      </c>
      <c r="F13" s="2" t="s">
        <v>51</v>
      </c>
    </row>
    <row r="14" ht="19" customHeight="1" spans="2:6" x14ac:dyDescent="0.25">
      <c r="B14" s="6" t="s">
        <v>52</v>
      </c>
      <c r="C14" s="14">
        <f>N6</f>
      </c>
      <c r="D14" s="14">
        <f>N8</f>
      </c>
      <c r="F14" s="2" t="s">
        <v>53</v>
      </c>
    </row>
    <row r="15" ht="19" customHeight="1" x14ac:dyDescent="0.25"/>
    <row r="16" ht="19" customHeight="1" spans="1:6" x14ac:dyDescent="0.25">
      <c r="A16" s="13" t="s">
        <v>54</v>
      </c>
      <c r="B16" s="13"/>
      <c r="C16" s="13"/>
      <c r="D16" s="13"/>
      <c r="E16" s="13"/>
      <c r="F16" s="13"/>
    </row>
    <row r="17" ht="19" customHeight="1" spans="2:6" x14ac:dyDescent="0.25">
      <c r="B17" s="3" t="s">
        <v>55</v>
      </c>
      <c r="C17" s="3" t="s">
        <v>56</v>
      </c>
      <c r="D17" s="3" t="s">
        <v>57</v>
      </c>
      <c r="E17" s="3" t="s">
        <v>58</v>
      </c>
      <c r="F17" s="3" t="s">
        <v>47</v>
      </c>
    </row>
    <row r="18" ht="19" customHeight="1" spans="2:6" x14ac:dyDescent="0.25">
      <c r="B18" s="6" t="s">
        <v>44</v>
      </c>
      <c r="C18" s="5">
        <f>D6*0.002</f>
      </c>
      <c r="D18" s="5">
        <f>C18*12</f>
      </c>
      <c r="E18" s="5">
        <f>D18*100</f>
      </c>
      <c r="F18" s="2" t="s">
        <v>59</v>
      </c>
    </row>
    <row r="19" ht="19" customHeight="1" spans="2:6" x14ac:dyDescent="0.25">
      <c r="B19" s="6" t="s">
        <v>45</v>
      </c>
      <c r="C19" s="5">
        <f>D8*0.002</f>
      </c>
      <c r="D19" s="5">
        <f>C19*12</f>
      </c>
      <c r="E19" s="5">
        <f>D19*100</f>
      </c>
      <c r="F19" s="2" t="s">
        <v>60</v>
      </c>
    </row>
    <row r="21" spans="1:18" x14ac:dyDescent="0.25">
      <c r="A21" s="21" t="s">
        <v>69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3" spans="1:1" x14ac:dyDescent="0.25">
      <c r="A23" s="16" t="s">
        <v>62</v>
      </c>
    </row>
    <row r="24" ht="34" customHeight="1" spans="1:18" x14ac:dyDescent="0.25">
      <c r="A24" s="17" t="s">
        <v>63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ht="34" customHeight="1" spans="1:18" x14ac:dyDescent="0.25">
      <c r="A25" s="17" t="s">
        <v>64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ht="34" customHeight="1" spans="1:18" x14ac:dyDescent="0.25">
      <c r="A26" s="17" t="s">
        <v>65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ht="34" customHeight="1" spans="1:18" x14ac:dyDescent="0.25">
      <c r="A27" s="17" t="s">
        <v>66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ht="34" customHeight="1" spans="1:18" x14ac:dyDescent="0.25">
      <c r="A28" s="17" t="s">
        <v>67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30" spans="1:1" x14ac:dyDescent="0.25">
      <c r="A30" s="18" t="s">
        <v>68</v>
      </c>
    </row>
  </sheetData>
  <mergeCells count="10">
    <mergeCell ref="A1:R1"/>
    <mergeCell ref="A2:R2"/>
    <mergeCell ref="A10:F10"/>
    <mergeCell ref="A16:F16"/>
    <mergeCell ref="A21:R21"/>
    <mergeCell ref="A24:R24"/>
    <mergeCell ref="A25:R25"/>
    <mergeCell ref="A26:R26"/>
    <mergeCell ref="A27:R27"/>
    <mergeCell ref="A28:R2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  <col min="5" max="5" width="12" customWidth="1"/>
  </cols>
  <sheetData>
    <row r="1" ht="19" customHeight="1" spans="1:4" x14ac:dyDescent="0.25">
      <c r="A1" s="1" t="s">
        <v>70</v>
      </c>
      <c r="B1" s="1"/>
      <c r="C1" s="1"/>
      <c r="D1" s="1"/>
    </row>
    <row r="2" ht="19" customHeight="1" spans="1:4" x14ac:dyDescent="0.25">
      <c r="A2" s="2" t="s">
        <v>71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72</v>
      </c>
      <c r="B4" s="3" t="s">
        <v>73</v>
      </c>
      <c r="C4" s="3" t="s">
        <v>74</v>
      </c>
      <c r="D4" s="3" t="s">
        <v>75</v>
      </c>
    </row>
    <row r="5" ht="19" customHeight="1" spans="1:4" x14ac:dyDescent="0.25">
      <c r="A5" s="6" t="s">
        <v>76</v>
      </c>
      <c r="B5" s="7">
        <v>8</v>
      </c>
      <c r="C5" s="7">
        <v>17</v>
      </c>
      <c r="D5" s="2" t="s">
        <v>77</v>
      </c>
    </row>
    <row r="6" ht="19" customHeight="1" spans="1:4" x14ac:dyDescent="0.25">
      <c r="A6" s="6" t="s">
        <v>78</v>
      </c>
      <c r="B6" s="7">
        <v>1.5</v>
      </c>
      <c r="C6" s="7">
        <v>3</v>
      </c>
      <c r="D6" s="2" t="s">
        <v>79</v>
      </c>
    </row>
    <row r="7" ht="19" customHeight="1" spans="1:4" x14ac:dyDescent="0.25">
      <c r="A7" s="6" t="s">
        <v>80</v>
      </c>
      <c r="B7" s="7">
        <v>1</v>
      </c>
      <c r="C7" s="7">
        <v>1</v>
      </c>
      <c r="D7" s="2" t="s">
        <v>81</v>
      </c>
    </row>
    <row r="8" ht="19" customHeight="1" spans="1:4" x14ac:dyDescent="0.25">
      <c r="A8" s="6" t="s">
        <v>82</v>
      </c>
      <c r="B8" s="5">
        <v>0</v>
      </c>
      <c r="C8" s="7">
        <v>0.5</v>
      </c>
      <c r="D8" s="2" t="s">
        <v>83</v>
      </c>
    </row>
    <row r="9" ht="19" customHeight="1" spans="1:4" x14ac:dyDescent="0.25">
      <c r="A9" s="6" t="s">
        <v>84</v>
      </c>
      <c r="B9" s="5">
        <v>0</v>
      </c>
      <c r="C9" s="7">
        <v>2</v>
      </c>
      <c r="D9" s="2" t="s">
        <v>85</v>
      </c>
    </row>
    <row r="10" ht="19" customHeight="1" spans="1:4" x14ac:dyDescent="0.25">
      <c r="A10" s="22" t="s">
        <v>86</v>
      </c>
      <c r="B10" s="19">
        <f>SUM(B5:B9)</f>
      </c>
      <c r="C10" s="19">
        <f>SUM(C5:C9)</f>
      </c>
      <c r="D10" s="23" t="s">
        <v>87</v>
      </c>
    </row>
    <row r="11" ht="19" customHeight="1" x14ac:dyDescent="0.25"/>
    <row r="12" ht="19" customHeight="1" spans="1:4" x14ac:dyDescent="0.25">
      <c r="A12" s="13" t="s">
        <v>88</v>
      </c>
      <c r="B12" s="13"/>
      <c r="C12" s="13"/>
      <c r="D12" s="13"/>
    </row>
    <row r="13" ht="19" customHeight="1" spans="1:4" x14ac:dyDescent="0.25">
      <c r="A13" s="3" t="s">
        <v>55</v>
      </c>
      <c r="B13" s="3" t="s">
        <v>89</v>
      </c>
      <c r="C13" s="3" t="s">
        <v>90</v>
      </c>
      <c r="D13" s="3" t="s">
        <v>91</v>
      </c>
    </row>
    <row r="14" ht="19" customHeight="1" spans="1:4" x14ac:dyDescent="0.25">
      <c r="A14" s="6" t="s">
        <v>92</v>
      </c>
      <c r="B14" s="6" t="s">
        <v>93</v>
      </c>
      <c r="C14" s="7">
        <v>2530000</v>
      </c>
      <c r="D14" s="19">
        <f>C14*20</f>
      </c>
    </row>
    <row r="15" ht="19" customHeight="1" spans="1:4" x14ac:dyDescent="0.25">
      <c r="A15" s="6" t="s">
        <v>94</v>
      </c>
      <c r="B15" s="6" t="s">
        <v>95</v>
      </c>
      <c r="C15" s="7">
        <v>5310000</v>
      </c>
      <c r="D15" s="19">
        <f>C15*20</f>
      </c>
    </row>
    <row r="16" ht="19" customHeight="1" x14ac:dyDescent="0.25"/>
    <row r="17" ht="19" customHeight="1" spans="1:4" x14ac:dyDescent="0.25">
      <c r="A17" s="2" t="s">
        <v>96</v>
      </c>
      <c r="B17" s="2"/>
      <c r="C17" s="2"/>
      <c r="D17" s="2"/>
    </row>
    <row r="19" ht="46" customHeight="1" spans="1:5" x14ac:dyDescent="0.25">
      <c r="A19" s="15" t="s">
        <v>97</v>
      </c>
      <c r="B19" s="15"/>
      <c r="C19" s="15"/>
      <c r="D19" s="15"/>
      <c r="E19" s="15"/>
    </row>
    <row r="21" spans="1:1" x14ac:dyDescent="0.25">
      <c r="A21" s="16" t="s">
        <v>98</v>
      </c>
    </row>
    <row r="22" ht="34" customHeight="1" spans="1:4" x14ac:dyDescent="0.25">
      <c r="A22" s="17" t="s">
        <v>99</v>
      </c>
      <c r="B22" s="17"/>
      <c r="C22" s="17"/>
      <c r="D22" s="17"/>
    </row>
    <row r="23" ht="34" customHeight="1" spans="1:4" x14ac:dyDescent="0.25">
      <c r="A23" s="17" t="s">
        <v>100</v>
      </c>
      <c r="B23" s="17"/>
      <c r="C23" s="17"/>
      <c r="D23" s="17"/>
    </row>
    <row r="25" spans="1:1" x14ac:dyDescent="0.25">
      <c r="A25" s="18" t="s">
        <v>68</v>
      </c>
    </row>
  </sheetData>
  <mergeCells count="7">
    <mergeCell ref="A1:D1"/>
    <mergeCell ref="A2:D2"/>
    <mergeCell ref="A12:D12"/>
    <mergeCell ref="A17:D17"/>
    <mergeCell ref="A19:E19"/>
    <mergeCell ref="A22:D22"/>
    <mergeCell ref="A23:D23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</cols>
  <sheetData>
    <row r="1" ht="19" customHeight="1" spans="1:4" x14ac:dyDescent="0.25">
      <c r="A1" s="1" t="s">
        <v>70</v>
      </c>
      <c r="B1" s="1"/>
      <c r="C1" s="1"/>
      <c r="D1" s="1"/>
    </row>
    <row r="2" ht="19" customHeight="1" spans="1:4" x14ac:dyDescent="0.25">
      <c r="A2" s="2" t="s">
        <v>71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72</v>
      </c>
      <c r="B4" s="3" t="s">
        <v>73</v>
      </c>
      <c r="C4" s="3" t="s">
        <v>74</v>
      </c>
      <c r="D4" s="3" t="s">
        <v>75</v>
      </c>
    </row>
    <row r="5" ht="19" customHeight="1" spans="1:4" x14ac:dyDescent="0.25">
      <c r="A5" s="6" t="s">
        <v>76</v>
      </c>
      <c r="B5" s="7">
        <f>'料率と上限'!B5</f>
      </c>
      <c r="C5" s="7">
        <f>'料率と上限'!C5</f>
      </c>
      <c r="D5" s="2" t="s">
        <v>77</v>
      </c>
    </row>
    <row r="6" ht="19" customHeight="1" spans="1:4" x14ac:dyDescent="0.25">
      <c r="A6" s="6" t="s">
        <v>78</v>
      </c>
      <c r="B6" s="7">
        <f>'料率と上限'!B6</f>
      </c>
      <c r="C6" s="7">
        <f>'料率と上限'!C6</f>
      </c>
      <c r="D6" s="2" t="s">
        <v>79</v>
      </c>
    </row>
    <row r="7" ht="19" customHeight="1" spans="1:4" x14ac:dyDescent="0.25">
      <c r="A7" s="6" t="s">
        <v>80</v>
      </c>
      <c r="B7" s="7">
        <f>'料率と上限'!B7</f>
      </c>
      <c r="C7" s="7">
        <f>'料率と上限'!C7</f>
      </c>
      <c r="D7" s="2" t="s">
        <v>81</v>
      </c>
    </row>
    <row r="8" ht="19" customHeight="1" spans="1:4" x14ac:dyDescent="0.25">
      <c r="A8" s="6" t="s">
        <v>82</v>
      </c>
      <c r="B8" s="5">
        <v>0</v>
      </c>
      <c r="C8" s="7">
        <f>'料率と上限'!C8</f>
      </c>
      <c r="D8" s="2" t="s">
        <v>83</v>
      </c>
    </row>
    <row r="9" ht="19" customHeight="1" spans="1:4" x14ac:dyDescent="0.25">
      <c r="A9" s="6" t="s">
        <v>84</v>
      </c>
      <c r="B9" s="5">
        <v>0</v>
      </c>
      <c r="C9" s="7">
        <f>'料率と上限'!C9</f>
      </c>
      <c r="D9" s="2" t="s">
        <v>85</v>
      </c>
    </row>
    <row r="10" ht="19" customHeight="1" spans="1:4" x14ac:dyDescent="0.25">
      <c r="A10" s="22" t="s">
        <v>86</v>
      </c>
      <c r="B10" s="19">
        <f>SUM(B5:B9)</f>
      </c>
      <c r="C10" s="19">
        <f>SUM(C5:C9)</f>
      </c>
      <c r="D10" s="23" t="s">
        <v>87</v>
      </c>
    </row>
    <row r="11" ht="19" customHeight="1" x14ac:dyDescent="0.25"/>
    <row r="12" ht="19" customHeight="1" spans="1:4" x14ac:dyDescent="0.25">
      <c r="A12" s="13" t="s">
        <v>88</v>
      </c>
      <c r="B12" s="13"/>
      <c r="C12" s="13"/>
      <c r="D12" s="13"/>
    </row>
    <row r="13" ht="19" customHeight="1" spans="1:4" x14ac:dyDescent="0.25">
      <c r="A13" s="3" t="s">
        <v>55</v>
      </c>
      <c r="B13" s="3" t="s">
        <v>89</v>
      </c>
      <c r="C13" s="3" t="s">
        <v>90</v>
      </c>
      <c r="D13" s="3" t="s">
        <v>91</v>
      </c>
    </row>
    <row r="14" ht="19" customHeight="1" spans="1:4" x14ac:dyDescent="0.25">
      <c r="A14" s="6" t="s">
        <v>92</v>
      </c>
      <c r="B14" s="6" t="s">
        <v>93</v>
      </c>
      <c r="C14" s="7">
        <f>'料率と上限'!C14</f>
      </c>
      <c r="D14" s="19">
        <f>C14*20</f>
      </c>
    </row>
    <row r="15" ht="19" customHeight="1" spans="1:4" x14ac:dyDescent="0.25">
      <c r="A15" s="6" t="s">
        <v>94</v>
      </c>
      <c r="B15" s="6" t="s">
        <v>95</v>
      </c>
      <c r="C15" s="7">
        <f>'料率と上限'!C15</f>
      </c>
      <c r="D15" s="19">
        <f>C15*20</f>
      </c>
    </row>
    <row r="16" ht="19" customHeight="1" x14ac:dyDescent="0.25"/>
    <row r="17" ht="19" customHeight="1" spans="1:4" x14ac:dyDescent="0.25">
      <c r="A17" s="2" t="s">
        <v>96</v>
      </c>
      <c r="B17" s="2"/>
      <c r="C17" s="2"/>
      <c r="D17" s="2"/>
    </row>
    <row r="19" spans="1:4" x14ac:dyDescent="0.25">
      <c r="A19" s="21" t="s">
        <v>101</v>
      </c>
      <c r="B19" s="21"/>
      <c r="C19" s="21"/>
      <c r="D19" s="21"/>
    </row>
    <row r="21" spans="1:1" x14ac:dyDescent="0.25">
      <c r="A21" s="16" t="s">
        <v>98</v>
      </c>
    </row>
    <row r="22" ht="34" customHeight="1" spans="1:4" x14ac:dyDescent="0.25">
      <c r="A22" s="17" t="s">
        <v>99</v>
      </c>
      <c r="B22" s="17"/>
      <c r="C22" s="17"/>
      <c r="D22" s="17"/>
    </row>
    <row r="23" ht="34" customHeight="1" spans="1:4" x14ac:dyDescent="0.25">
      <c r="A23" s="17" t="s">
        <v>100</v>
      </c>
      <c r="B23" s="17"/>
      <c r="C23" s="17"/>
      <c r="D23" s="17"/>
    </row>
    <row r="25" spans="1:1" x14ac:dyDescent="0.25">
      <c r="A25" s="18" t="s">
        <v>68</v>
      </c>
    </row>
  </sheetData>
  <mergeCells count="7">
    <mergeCell ref="A1:D1"/>
    <mergeCell ref="A2:D2"/>
    <mergeCell ref="A12:D12"/>
    <mergeCell ref="A17:D17"/>
    <mergeCell ref="A19:D19"/>
    <mergeCell ref="A22:D22"/>
    <mergeCell ref="A23:D23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人件費</vt:lpstr>
      <vt:lpstr>人件費_答え</vt:lpstr>
      <vt:lpstr>料率と上限</vt:lpstr>
      <vt:lpstr>料率と上限_答え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