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給与表" state="visible" r:id="rId4"/>
    <sheet sheetId="2" name="給与表_答え" state="visible" r:id="rId5"/>
    <sheet sheetId="3" name="累進税率表" state="visible" r:id="rId6"/>
    <sheet sheetId="4" name="累進税率表_答え" state="visible" r:id="rId7"/>
  </sheets>
  <calcPr calcId="171027"/>
</workbook>
</file>

<file path=xl/sharedStrings.xml><?xml version="1.0" encoding="utf-8"?>
<sst xmlns="http://schemas.openxmlformats.org/spreadsheetml/2006/main" count="137" uniqueCount="69">
  <si>
    <t>2026年7月 給与表 ── VSIP Bắc Ninh の工場（設例）</t>
  </si>
  <si>
    <t>単位: VND／月。青い文字のセルは書き換えられます。控除額と税率の段階は「累進税率表」シートを見ます。</t>
  </si>
  <si>
    <t>No</t>
  </si>
  <si>
    <t>氏名（役職）</t>
  </si>
  <si>
    <t>総支給</t>
  </si>
  <si>
    <t>社会保険（明細から）</t>
  </si>
  <si>
    <t>扶養人数</t>
  </si>
  <si>
    <t>扶養者控除</t>
  </si>
  <si>
    <t>課税所得</t>
  </si>
  <si>
    <t>税率%</t>
  </si>
  <si>
    <t>速算控除</t>
  </si>
  <si>
    <t>個人所得税</t>
  </si>
  <si>
    <t>手取り</t>
  </si>
  <si>
    <t>判定</t>
  </si>
  <si>
    <t>(1)</t>
  </si>
  <si>
    <t>(2)</t>
  </si>
  <si>
    <t>(3)</t>
  </si>
  <si>
    <t>(4)</t>
  </si>
  <si>
    <t>(5)</t>
  </si>
  <si>
    <t>(6)=(5)×6,200,000</t>
  </si>
  <si>
    <t>(7)=(3)-(4)-本人控除-(6)</t>
  </si>
  <si>
    <t>(8)</t>
  </si>
  <si>
    <t>(9)</t>
  </si>
  <si>
    <t>(10)=(7)×(8)-(9)</t>
  </si>
  <si>
    <t>(11)=(3)-(4)-(10)</t>
  </si>
  <si>
    <t>ケン（拠点長・駐在員）</t>
  </si>
  <si>
    <t>マイ（総務人事）</t>
  </si>
  <si>
    <t>フン（製造オペレーター）</t>
  </si>
  <si>
    <t>合計（3人）</t>
  </si>
  <si>
    <t>使い方 ── 薄い色の欄が空いています。そこに =C6-C7 のような式を自分で入れてください。右端の「判定」列に ○ が出れば正解です。詰まったら下のタブ「給与表_答え」を開くと式が見られます。青い文字の欄（前提の数字）を書き換えると、答えの側も一緒に動くので、自分の数字でも練習できます。</t>
  </si>
  <si>
    <t>【解説】給与表</t>
  </si>
  <si>
    <t>ケンさんの個人所得税（J6）はこう出ています。総支給 80,000,000 から、社会保険 5,607,000・本人控除 15,500,000・扶養者控除 12,400,000（＝2人×6,200,000）を引くと、課税所得は G6 の 46,493,000。これは累進税率表の第3段階（30,000,000超〜60,000,000）なので、20% × 46,493,000 − 3,500,000 ＝ 5,798,600 です。</t>
  </si>
  <si>
    <t>マイさんとフンさんの税金が 0 なのは、間違いではありません。G7 と G8 を見てください。社会保険を引いたあとの額が本人控除 15,500,000 に届かないので、課税所得が 0 になっています。ベトナムでは、給料をもらっていれば誰でも少しは引かれる、とは限りません。</t>
  </si>
  <si>
    <t>D列（社会保険）の重さが、3人で違います。総支給に対する割合を出すと、マイさんとフンさんは 10.5% ですが、ケンさんは 7.0% しかありません。率は同じはずなのに、なぜこうなるのか──それが第2章です。</t>
  </si>
  <si>
    <t>試してみてください。① E6 を 2 → 3 にすると、控除は 6,200,000 増えますが手取り（K6）は 1,240,000 しか増えません。増えるのは税率のぶんだけだからです。② C6 と D6 を 88,000,000 と 5,687,000 にすると（どちらも明細から写す欄なので両方直します）、8,000,000 上げたのに手取りは 6,336,000 しか増えません。③ C6 を動かして G6 を 30,000,000 のすぐ下とすぐ上にしてみてください。税額は跳ねません。</t>
  </si>
  <si>
    <t>さわるベトナム会計 Day1 — 自分の手取りとTNCN ／ https://sawaru.world/vnkaikei/day01</t>
  </si>
  <si>
    <t>このシートは答えです。式が全部入っています。前提の数字は「給与表」シートを見ているので、あちらを書き換えるとこちらも動きます。</t>
  </si>
  <si>
    <t>2026年 個人所得税 計算ガイド表</t>
  </si>
  <si>
    <t>個人所得税法 109/2025/QH15（2025年12月10日公布）により、2026年1月1日から給与・賃金に適用される。</t>
  </si>
  <si>
    <t>段階</t>
  </si>
  <si>
    <t>課税所得（月）</t>
  </si>
  <si>
    <t>税率 %</t>
  </si>
  <si>
    <t>納付税額の計算式</t>
  </si>
  <si>
    <t>10,000,000 まで</t>
  </si>
  <si>
    <t>5% × 課税所得</t>
  </si>
  <si>
    <t>10,000,000 超 〜 30,000,000</t>
  </si>
  <si>
    <t>10% × 課税所得 − 500,000</t>
  </si>
  <si>
    <t>30,000,000 超 〜 60,000,000</t>
  </si>
  <si>
    <t>20% × 課税所得 − 3,500,000</t>
  </si>
  <si>
    <t>60,000,000 超 〜 100,000,000</t>
  </si>
  <si>
    <t>30% × 課税所得 − 9,500,000</t>
  </si>
  <si>
    <t>100,000,000 超</t>
  </si>
  <si>
    <t>35% × 課税所得 − 14,500,000</t>
  </si>
  <si>
    <t>2026年の控除額（第10条）</t>
  </si>
  <si>
    <t>項目</t>
  </si>
  <si>
    <t/>
  </si>
  <si>
    <t>月額</t>
  </si>
  <si>
    <t>年額</t>
  </si>
  <si>
    <t>根拠</t>
  </si>
  <si>
    <t>労働者本人の控除</t>
  </si>
  <si>
    <t>個人所得税法 109/2025 第10条</t>
  </si>
  <si>
    <t>扶養者控除（1人あたり）</t>
  </si>
  <si>
    <t>同 第10条／決議 110/2025/UBTVQH15</t>
  </si>
  <si>
    <t>★高い税率がかかるのは、段を超えた部分だけです。速算控除（D列）はそのための調整で、これがあるので段の境目で税額が跳ねません。</t>
  </si>
  <si>
    <t>使い方 ── 薄い色の欄が空いています。そこに =C6-C7 のような式を自分で入れてください。右端の「判定」列に ○ が出れば正解です。詰まったら下のタブ「累進税率表_答え」を開くと式が見られます。青い文字の欄（前提の数字）を書き換えると、答えの側も一緒に動くので、自分の数字でも練習できます。</t>
  </si>
  <si>
    <t>【解説】累進税率表</t>
  </si>
  <si>
    <t>速算控除がなにをしているか。課税所得がちょうど 30,000,000 のとき、段階別に計算すると 5%×10,000,000 ＋ 10%×20,000,000 ＝ 2,500,000 です。第3段階の式で計算しても 20%×30,000,000 − 3,500,000 ＝ 2,500,000 で、同じ額になります。段を1VND超えても税額は 0.2VND しか増えません。「境目を超えると損をする」は、少なくとも個人所得税では起きません。</t>
  </si>
  <si>
    <t>C15 と C16 は法律が決めている額です。改正されたらこの2つを直せば、給与表シートの計算が全員ぶん自動で追随します。</t>
  </si>
  <si>
    <t>このシートは答えです。式が全部入っています。前提の数字は「累進税率表」シートを見ているので、あちらを書き換えるとこちらも動きます。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</si>
</sst>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b/>
      <color rgb="FF121820"/>
      <sz val="13"/>
      <name val="Yu Gothic"/>
    </font>
    <font>
      <color rgb="FF646A70"/>
      <sz val="9"/>
      <name val="Yu Gothic"/>
    </font>
    <font>
      <b/>
      <color rgb="FF121820"/>
      <sz val="10"/>
      <name val="Yu Gothic"/>
    </font>
    <font>
      <color rgb="FF121820"/>
      <sz val="10"/>
      <name val="Yu Gothic"/>
    </font>
    <font>
      <color rgb="FF1B4F8A"/>
      <sz val="10"/>
      <name val="Yu Gothic"/>
    </font>
    <font>
      <b/>
      <color rgb="FF2E7D46"/>
      <sz val="11"/>
      <name val="Yu Gothic"/>
    </font>
    <font>
      <b/>
      <color rgb="FF121820"/>
      <sz val="11"/>
      <name val="Yu Gothic"/>
    </font>
    <font>
      <color rgb="FF646A70"/>
      <sz val="10"/>
      <name val="Yu Gothic"/>
    </font>
  </fonts>
  <fills count="7">
    <fill>
      <patternFill patternType="none"/>
    </fill>
    <fill>
      <patternFill patternType="gray125"/>
    </fill>
    <fill>
      <patternFill patternType="solid">
        <fgColor rgb="FFEDEAE1"/>
      </patternFill>
    </fill>
    <fill>
      <patternFill patternType="solid">
        <fgColor rgb="FFF1EFE7"/>
      </patternFill>
    </fill>
    <fill>
      <patternFill patternType="solid">
        <fgColor rgb="FFF7FAFD"/>
      </patternFill>
    </fill>
    <fill>
      <patternFill patternType="solid">
        <fgColor rgb="FFFBFAF6"/>
      </patternFill>
    </fill>
    <fill>
      <patternFill patternType="solid">
        <fgColor rgb="FFF6F4EC"/>
      </patternFill>
    </fill>
  </fills>
  <borders count="3">
    <border>
      <left/>
      <right/>
      <top/>
      <bottom/>
      <diagonal/>
    </border>
    <border>
      <left style="thin">
        <color rgb="FFD8D4CA"/>
      </left>
      <right style="thin">
        <color rgb="FFD8D4CA"/>
      </right>
      <top style="thin">
        <color rgb="FFD8D4CA"/>
      </top>
      <bottom style="thin">
        <color rgb="FFD8D4CA"/>
      </bottom>
      <diagonal/>
    </border>
    <border>
      <left style="thin">
        <color rgb="FFD8D4CA"/>
      </left>
      <right style="thin">
        <color rgb="FFD8D4CA"/>
      </right>
      <top style="medium">
        <color rgb="FF121820"/>
      </top>
      <bottom style="thin">
        <color rgb="FFD8D4CA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3" fontId="4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3" fontId="5" fillId="4" borderId="1" xfId="0" applyNumberFormat="1" applyFont="1" applyFill="1" applyBorder="1" applyAlignment="1">
      <alignment vertical="center"/>
    </xf>
    <xf numFmtId="3" fontId="4" fillId="5" borderId="1" xfId="0" applyNumberFormat="1" applyFont="1" applyFill="1" applyBorder="1" applyAlignment="1">
      <alignment vertical="center"/>
    </xf>
    <xf numFmtId="3" fontId="3" fillId="5" borderId="2" xfId="0" applyNumberFormat="1" applyFont="1" applyFill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3" fillId="6" borderId="2" xfId="0" applyFont="1" applyFill="1" applyBorder="1" applyAlignment="1">
      <alignment vertical="center"/>
    </xf>
    <xf numFmtId="0" fontId="3" fillId="0" borderId="0" xfId="0" applyFont="1" applyAlignment="1">
      <alignment vertical="top" wrapText="1"/>
    </xf>
    <xf numFmtId="0" fontId="7" fillId="0" borderId="0" xfId="0" applyFont="1"/>
    <xf numFmtId="0" fontId="4" fillId="0" borderId="0" xfId="0" applyFont="1" applyAlignment="1">
      <alignment vertical="top" wrapText="1"/>
    </xf>
    <xf numFmtId="0" fontId="2" fillId="0" borderId="0" xfId="0" applyFont="1"/>
    <xf numFmtId="3" fontId="3" fillId="6" borderId="2" xfId="0" applyNumberFormat="1" applyFont="1" applyFill="1" applyBorder="1" applyAlignment="1">
      <alignment vertical="center"/>
    </xf>
    <xf numFmtId="0" fontId="8" fillId="0" borderId="0" xfId="0" applyFont="1" applyAlignment="1">
      <alignment vertical="top" wrapText="1"/>
    </xf>
    <xf numFmtId="0" fontId="3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0"/>
  <sheetViews>
    <sheetView workbookViewId="0">
      <pane xSplit="2" ySplit="4" topLeftCell="C5" activePane="bottomRight" state="frozen"/>
      <selection pane="bottomRight"/>
    </sheetView>
  </sheetViews>
  <sheetFormatPr defaultRowHeight="15" outlineLevelRow="0" outlineLevelCol="0" x14ac:dyDescent="55"/>
  <cols>
    <col min="1" max="1" width="4.9" customWidth="1"/>
    <col min="2" max="2" width="24" customWidth="1"/>
    <col min="3" max="3" width="15.4" customWidth="1"/>
    <col min="4" max="4" width="16.6" customWidth="1"/>
    <col min="5" max="5" width="10.6" customWidth="1"/>
    <col min="6" max="6" width="14.9" customWidth="1"/>
    <col min="7" max="7" width="16" customWidth="1"/>
    <col min="8" max="8" width="8.9" customWidth="1"/>
    <col min="9" max="9" width="13.7" customWidth="1"/>
    <col min="10" max="10" width="15.4" customWidth="1"/>
    <col min="11" max="11" width="16" customWidth="1"/>
    <col min="12" max="12" width="12" customWidth="1"/>
  </cols>
  <sheetData>
    <row r="1" ht="19" customHeight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19" customHeight="1" spans="1:1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9" customHeight="1" x14ac:dyDescent="0.25"/>
    <row r="4" ht="19" customHeight="1" spans="1:12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</row>
    <row r="5" ht="19" customHeight="1" spans="1:11" x14ac:dyDescent="0.25">
      <c r="A5" s="4" t="s">
        <v>14</v>
      </c>
      <c r="B5" s="4" t="s">
        <v>15</v>
      </c>
      <c r="C5" s="4" t="s">
        <v>16</v>
      </c>
      <c r="D5" s="4" t="s">
        <v>17</v>
      </c>
      <c r="E5" s="4" t="s">
        <v>18</v>
      </c>
      <c r="F5" s="4" t="s">
        <v>19</v>
      </c>
      <c r="G5" s="4" t="s">
        <v>20</v>
      </c>
      <c r="H5" s="4" t="s">
        <v>21</v>
      </c>
      <c r="I5" s="4" t="s">
        <v>22</v>
      </c>
      <c r="J5" s="4" t="s">
        <v>23</v>
      </c>
      <c r="K5" s="4" t="s">
        <v>24</v>
      </c>
    </row>
    <row r="6" ht="19" customHeight="1" spans="1:12" x14ac:dyDescent="0.25">
      <c r="A6" s="5">
        <v>1</v>
      </c>
      <c r="B6" s="6" t="s">
        <v>25</v>
      </c>
      <c r="C6" s="7">
        <v>80000000</v>
      </c>
      <c r="D6" s="7">
        <v>5607000</v>
      </c>
      <c r="E6" s="7">
        <v>2</v>
      </c>
      <c r="F6" s="8"/>
      <c r="G6" s="9"/>
      <c r="H6" s="8"/>
      <c r="I6" s="8"/>
      <c r="J6" s="8"/>
      <c r="K6" s="9"/>
      <c r="L6" s="10">
        <f>IF(OR(F6="",G6="",H6="",I6="",J6="",K6=""),"",IF(AND(ABS(F6-'給与表_答え'!F6)&lt;=MAX(0.5,ABS('給与表_答え'!F6)*0.0005),ABS(G6-'給与表_答え'!G6)&lt;=MAX(0.5,ABS('給与表_答え'!G6)*0.0005),ABS(H6-'給与表_答え'!H6)&lt;=MAX(0.5,ABS('給与表_答え'!H6)*0.0005),ABS(I6-'給与表_答え'!I6)&lt;=MAX(0.5,ABS('給与表_答え'!I6)*0.0005),ABS(J6-'給与表_答え'!J6)&lt;=MAX(0.5,ABS('給与表_答え'!J6)*0.0005),ABS(K6-'給与表_答え'!K6)&lt;=MAX(0.5,ABS('給与表_答え'!K6)*0.0005)),"○","もう一度"))</f>
      </c>
    </row>
    <row r="7" ht="19" customHeight="1" spans="1:12" x14ac:dyDescent="0.25">
      <c r="A7" s="5">
        <v>2</v>
      </c>
      <c r="B7" s="6" t="s">
        <v>26</v>
      </c>
      <c r="C7" s="7">
        <v>22000000</v>
      </c>
      <c r="D7" s="7">
        <v>2310000</v>
      </c>
      <c r="E7" s="7">
        <v>1</v>
      </c>
      <c r="F7" s="8"/>
      <c r="G7" s="9"/>
      <c r="H7" s="8"/>
      <c r="I7" s="8"/>
      <c r="J7" s="8"/>
      <c r="K7" s="9"/>
      <c r="L7" s="10">
        <f>IF(OR(F7="",G7="",H7="",I7="",J7="",K7=""),"",IF(AND(ABS(F7-'給与表_答え'!F7)&lt;=MAX(0.5,ABS('給与表_答え'!F7)*0.0005),ABS(G7-'給与表_答え'!G7)&lt;=MAX(0.5,ABS('給与表_答え'!G7)*0.0005),ABS(H7-'給与表_答え'!H7)&lt;=MAX(0.5,ABS('給与表_答え'!H7)*0.0005),ABS(I7-'給与表_答え'!I7)&lt;=MAX(0.5,ABS('給与表_答え'!I7)*0.0005),ABS(J7-'給与表_答え'!J7)&lt;=MAX(0.5,ABS('給与表_答え'!J7)*0.0005),ABS(K7-'給与表_答え'!K7)&lt;=MAX(0.5,ABS('給与表_答え'!K7)*0.0005)),"○","もう一度"))</f>
      </c>
    </row>
    <row r="8" ht="19" customHeight="1" spans="1:12" x14ac:dyDescent="0.25">
      <c r="A8" s="5">
        <v>3</v>
      </c>
      <c r="B8" s="6" t="s">
        <v>27</v>
      </c>
      <c r="C8" s="7">
        <v>15000000</v>
      </c>
      <c r="D8" s="7">
        <v>1575000</v>
      </c>
      <c r="E8" s="7">
        <v>0</v>
      </c>
      <c r="F8" s="8"/>
      <c r="G8" s="9"/>
      <c r="H8" s="8"/>
      <c r="I8" s="8"/>
      <c r="J8" s="8"/>
      <c r="K8" s="9"/>
      <c r="L8" s="10">
        <f>IF(OR(F8="",G8="",H8="",I8="",J8="",K8=""),"",IF(AND(ABS(F8-'給与表_答え'!F8)&lt;=MAX(0.5,ABS('給与表_答え'!F8)*0.0005),ABS(G8-'給与表_答え'!G8)&lt;=MAX(0.5,ABS('給与表_答え'!G8)*0.0005),ABS(H8-'給与表_答え'!H8)&lt;=MAX(0.5,ABS('給与表_答え'!H8)*0.0005),ABS(I8-'給与表_答え'!I8)&lt;=MAX(0.5,ABS('給与表_答え'!I8)*0.0005),ABS(J8-'給与表_答え'!J8)&lt;=MAX(0.5,ABS('給与表_答え'!J8)*0.0005),ABS(K8-'給与表_答え'!K8)&lt;=MAX(0.5,ABS('給与表_答え'!K8)*0.0005)),"○","もう一度"))</f>
      </c>
    </row>
    <row r="9" ht="19" customHeight="1" x14ac:dyDescent="0.25"/>
    <row r="10" ht="19" customHeight="1" spans="2:12" x14ac:dyDescent="0.25">
      <c r="B10" s="11" t="s">
        <v>28</v>
      </c>
      <c r="C10" s="9"/>
      <c r="D10" s="9"/>
      <c r="J10" s="9"/>
      <c r="K10" s="9"/>
      <c r="L10" s="10">
        <f>IF(OR(C10="",D10="",J10="",K10=""),"",IF(AND(ABS(C10-'給与表_答え'!C10)&lt;=MAX(0.5,ABS('給与表_答え'!C10)*0.0005),ABS(D10-'給与表_答え'!D10)&lt;=MAX(0.5,ABS('給与表_答え'!D10)*0.0005),ABS(J10-'給与表_答え'!J10)&lt;=MAX(0.5,ABS('給与表_答え'!J10)*0.0005),ABS(K10-'給与表_答え'!K10)&lt;=MAX(0.5,ABS('給与表_答え'!K10)*0.0005)),"○","もう一度"))</f>
      </c>
    </row>
    <row r="12" ht="46" customHeight="1" spans="1:12" x14ac:dyDescent="0.25">
      <c r="A12" s="12" t="s">
        <v>29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</row>
    <row r="14" spans="1:1" x14ac:dyDescent="0.25">
      <c r="A14" s="13" t="s">
        <v>30</v>
      </c>
    </row>
    <row r="15" ht="34" customHeight="1" spans="1:11" x14ac:dyDescent="0.25">
      <c r="A15" s="14" t="s">
        <v>31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</row>
    <row r="16" ht="34" customHeight="1" spans="1:11" x14ac:dyDescent="0.25">
      <c r="A16" s="14" t="s">
        <v>32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</row>
    <row r="17" ht="34" customHeight="1" spans="1:11" x14ac:dyDescent="0.25">
      <c r="A17" s="14" t="s">
        <v>33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</row>
    <row r="18" ht="34" customHeight="1" spans="1:11" x14ac:dyDescent="0.25">
      <c r="A18" s="14" t="s">
        <v>34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</row>
    <row r="20" spans="1:1" x14ac:dyDescent="0.25">
      <c r="A20" s="15" t="s">
        <v>35</v>
      </c>
    </row>
  </sheetData>
  <mergeCells count="7">
    <mergeCell ref="A1:K1"/>
    <mergeCell ref="A2:K2"/>
    <mergeCell ref="A12:L12"/>
    <mergeCell ref="A15:K15"/>
    <mergeCell ref="A16:K16"/>
    <mergeCell ref="A17:K17"/>
    <mergeCell ref="A18:K18"/>
  </mergeCells>
  <pageSetup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"/>
  <sheetViews>
    <sheetView workbookViewId="0">
      <pane xSplit="2" ySplit="4" topLeftCell="C5" activePane="bottomRight" state="frozen"/>
      <selection pane="bottomRight"/>
    </sheetView>
  </sheetViews>
  <sheetFormatPr defaultRowHeight="15" outlineLevelRow="0" outlineLevelCol="0" x14ac:dyDescent="55"/>
  <cols>
    <col min="1" max="1" width="4.9" customWidth="1"/>
    <col min="2" max="2" width="24" customWidth="1"/>
    <col min="3" max="3" width="15.4" customWidth="1"/>
    <col min="4" max="4" width="16.6" customWidth="1"/>
    <col min="5" max="5" width="10.6" customWidth="1"/>
    <col min="6" max="6" width="14.9" customWidth="1"/>
    <col min="7" max="7" width="16" customWidth="1"/>
    <col min="8" max="8" width="8.9" customWidth="1"/>
    <col min="9" max="9" width="13.7" customWidth="1"/>
    <col min="10" max="10" width="15.4" customWidth="1"/>
    <col min="11" max="11" width="16" customWidth="1"/>
  </cols>
  <sheetData>
    <row r="1" ht="19" customHeight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19" customHeight="1" spans="1:1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9" customHeight="1" x14ac:dyDescent="0.25"/>
    <row r="4" ht="19" customHeight="1" spans="1:11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</row>
    <row r="5" ht="19" customHeight="1" spans="1:11" x14ac:dyDescent="0.25">
      <c r="A5" s="4" t="s">
        <v>14</v>
      </c>
      <c r="B5" s="4" t="s">
        <v>15</v>
      </c>
      <c r="C5" s="4" t="s">
        <v>16</v>
      </c>
      <c r="D5" s="4" t="s">
        <v>17</v>
      </c>
      <c r="E5" s="4" t="s">
        <v>18</v>
      </c>
      <c r="F5" s="4" t="s">
        <v>19</v>
      </c>
      <c r="G5" s="4" t="s">
        <v>20</v>
      </c>
      <c r="H5" s="4" t="s">
        <v>21</v>
      </c>
      <c r="I5" s="4" t="s">
        <v>22</v>
      </c>
      <c r="J5" s="4" t="s">
        <v>23</v>
      </c>
      <c r="K5" s="4" t="s">
        <v>24</v>
      </c>
    </row>
    <row r="6" ht="19" customHeight="1" spans="1:11" x14ac:dyDescent="0.25">
      <c r="A6" s="5">
        <v>1</v>
      </c>
      <c r="B6" s="6" t="s">
        <v>25</v>
      </c>
      <c r="C6" s="7">
        <f>'給与表'!C6</f>
      </c>
      <c r="D6" s="7">
        <f>'給与表'!D6</f>
      </c>
      <c r="E6" s="7">
        <f>'給与表'!E6</f>
      </c>
      <c r="F6" s="5">
        <f>E6*'累進税率表_答え'!C16</f>
      </c>
      <c r="G6" s="16">
        <f>MAX(0,C6-D6-'累進税率表_答え'!C15-F6)</f>
      </c>
      <c r="H6" s="5">
        <f>IF(G6&lt;=0,0,IF(G6&lt;=10000000,5,IF(G6&lt;=30000000,10,IF(G6&lt;=60000000,20,IF(G6&lt;=100000000,30,35)))))</f>
      </c>
      <c r="I6" s="5">
        <f>IF(G6&lt;=10000000,0,IF(G6&lt;=30000000,500000,IF(G6&lt;=60000000,3500000,IF(G6&lt;=100000000,9500000,14500000))))</f>
      </c>
      <c r="J6" s="5">
        <f>G6*H6/100-I6</f>
      </c>
      <c r="K6" s="16">
        <f>C6-D6-J6</f>
      </c>
    </row>
    <row r="7" ht="19" customHeight="1" spans="1:11" x14ac:dyDescent="0.25">
      <c r="A7" s="5">
        <v>2</v>
      </c>
      <c r="B7" s="6" t="s">
        <v>26</v>
      </c>
      <c r="C7" s="7">
        <f>'給与表'!C7</f>
      </c>
      <c r="D7" s="7">
        <f>'給与表'!D7</f>
      </c>
      <c r="E7" s="7">
        <f>'給与表'!E7</f>
      </c>
      <c r="F7" s="5">
        <f>E7*'累進税率表_答え'!C16</f>
      </c>
      <c r="G7" s="16">
        <f>MAX(0,C7-D7-'累進税率表_答え'!C15-F7)</f>
      </c>
      <c r="H7" s="5">
        <f>IF(G7&lt;=0,0,IF(G7&lt;=10000000,5,IF(G7&lt;=30000000,10,IF(G7&lt;=60000000,20,IF(G7&lt;=100000000,30,35)))))</f>
      </c>
      <c r="I7" s="5">
        <f>IF(G7&lt;=10000000,0,IF(G7&lt;=30000000,500000,IF(G7&lt;=60000000,3500000,IF(G7&lt;=100000000,9500000,14500000))))</f>
      </c>
      <c r="J7" s="5">
        <f>G7*H7/100-I7</f>
      </c>
      <c r="K7" s="16">
        <f>C7-D7-J7</f>
      </c>
    </row>
    <row r="8" ht="19" customHeight="1" spans="1:11" x14ac:dyDescent="0.25">
      <c r="A8" s="5">
        <v>3</v>
      </c>
      <c r="B8" s="6" t="s">
        <v>27</v>
      </c>
      <c r="C8" s="7">
        <f>'給与表'!C8</f>
      </c>
      <c r="D8" s="7">
        <f>'給与表'!D8</f>
      </c>
      <c r="E8" s="7">
        <f>'給与表'!E8</f>
      </c>
      <c r="F8" s="5">
        <f>E8*'累進税率表_答え'!C16</f>
      </c>
      <c r="G8" s="16">
        <f>MAX(0,C8-D8-'累進税率表_答え'!C15-F8)</f>
      </c>
      <c r="H8" s="5">
        <f>IF(G8&lt;=0,0,IF(G8&lt;=10000000,5,IF(G8&lt;=30000000,10,IF(G8&lt;=60000000,20,IF(G8&lt;=100000000,30,35)))))</f>
      </c>
      <c r="I8" s="5">
        <f>IF(G8&lt;=10000000,0,IF(G8&lt;=30000000,500000,IF(G8&lt;=60000000,3500000,IF(G8&lt;=100000000,9500000,14500000))))</f>
      </c>
      <c r="J8" s="5">
        <f>G8*H8/100-I8</f>
      </c>
      <c r="K8" s="16">
        <f>C8-D8-J8</f>
      </c>
    </row>
    <row r="9" ht="19" customHeight="1" x14ac:dyDescent="0.25"/>
    <row r="10" ht="19" customHeight="1" spans="2:11" x14ac:dyDescent="0.25">
      <c r="B10" s="11" t="s">
        <v>28</v>
      </c>
      <c r="C10" s="16">
        <f>SUM(C6:C8)</f>
      </c>
      <c r="D10" s="16">
        <f>SUM(D6:D8)</f>
      </c>
      <c r="J10" s="16">
        <f>SUM(J6:J8)</f>
      </c>
      <c r="K10" s="16">
        <f>SUM(K6:K8)</f>
      </c>
    </row>
    <row r="12" spans="1:11" x14ac:dyDescent="0.25">
      <c r="A12" s="17" t="s">
        <v>36</v>
      </c>
      <c r="B12" s="17"/>
      <c r="C12" s="17"/>
      <c r="D12" s="17"/>
      <c r="E12" s="17"/>
      <c r="F12" s="17"/>
      <c r="G12" s="17"/>
      <c r="H12" s="17"/>
      <c r="I12" s="17"/>
      <c r="J12" s="17"/>
      <c r="K12" s="17"/>
    </row>
    <row r="14" spans="1:1" x14ac:dyDescent="0.25">
      <c r="A14" s="13" t="s">
        <v>30</v>
      </c>
    </row>
    <row r="15" ht="34" customHeight="1" spans="1:11" x14ac:dyDescent="0.25">
      <c r="A15" s="14" t="s">
        <v>31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</row>
    <row r="16" ht="34" customHeight="1" spans="1:11" x14ac:dyDescent="0.25">
      <c r="A16" s="14" t="s">
        <v>32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</row>
    <row r="17" ht="34" customHeight="1" spans="1:11" x14ac:dyDescent="0.25">
      <c r="A17" s="14" t="s">
        <v>33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</row>
    <row r="18" ht="34" customHeight="1" spans="1:11" x14ac:dyDescent="0.25">
      <c r="A18" s="14" t="s">
        <v>34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</row>
    <row r="20" spans="1:1" x14ac:dyDescent="0.25">
      <c r="A20" s="15" t="s">
        <v>35</v>
      </c>
    </row>
  </sheetData>
  <mergeCells count="7">
    <mergeCell ref="A1:K1"/>
    <mergeCell ref="A2:K2"/>
    <mergeCell ref="A12:K12"/>
    <mergeCell ref="A15:K15"/>
    <mergeCell ref="A16:K16"/>
    <mergeCell ref="A17:K17"/>
    <mergeCell ref="A18:K18"/>
  </mergeCells>
  <pageSetup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6"/>
  <sheetFormatPr defaultRowHeight="15" outlineLevelRow="0" outlineLevelCol="0" x14ac:dyDescent="55"/>
  <cols>
    <col min="1" max="1" width="8.6" customWidth="1"/>
    <col min="2" max="2" width="32.9" customWidth="1"/>
    <col min="3" max="3" width="12.9" customWidth="1"/>
    <col min="4" max="4" width="17.1" customWidth="1"/>
    <col min="5" max="5" width="37.1" customWidth="1"/>
    <col min="6" max="6" width="12" customWidth="1"/>
  </cols>
  <sheetData>
    <row r="1" ht="19" customHeight="1" spans="1:5" x14ac:dyDescent="0.25">
      <c r="A1" s="1" t="s">
        <v>37</v>
      </c>
      <c r="B1" s="1"/>
      <c r="C1" s="1"/>
      <c r="D1" s="1"/>
      <c r="E1" s="1"/>
    </row>
    <row r="2" ht="19" customHeight="1" spans="1:5" x14ac:dyDescent="0.25">
      <c r="A2" s="2" t="s">
        <v>38</v>
      </c>
      <c r="B2" s="2"/>
      <c r="C2" s="2"/>
      <c r="D2" s="2"/>
      <c r="E2" s="2"/>
    </row>
    <row r="3" ht="19" customHeight="1" x14ac:dyDescent="0.25"/>
    <row r="4" ht="19" customHeight="1" spans="1:5" x14ac:dyDescent="0.25">
      <c r="A4" s="3" t="s">
        <v>39</v>
      </c>
      <c r="B4" s="3" t="s">
        <v>40</v>
      </c>
      <c r="C4" s="3" t="s">
        <v>41</v>
      </c>
      <c r="D4" s="3" t="s">
        <v>10</v>
      </c>
      <c r="E4" s="3" t="s">
        <v>42</v>
      </c>
    </row>
    <row r="5" ht="19" customHeight="1" spans="1:5" x14ac:dyDescent="0.25">
      <c r="A5" s="5">
        <v>1</v>
      </c>
      <c r="B5" s="6" t="s">
        <v>43</v>
      </c>
      <c r="C5" s="5">
        <v>5</v>
      </c>
      <c r="D5" s="5">
        <v>0</v>
      </c>
      <c r="E5" s="2" t="s">
        <v>44</v>
      </c>
    </row>
    <row r="6" ht="19" customHeight="1" spans="1:5" x14ac:dyDescent="0.25">
      <c r="A6" s="5">
        <v>2</v>
      </c>
      <c r="B6" s="6" t="s">
        <v>45</v>
      </c>
      <c r="C6" s="5">
        <v>10</v>
      </c>
      <c r="D6" s="5">
        <v>500000</v>
      </c>
      <c r="E6" s="2" t="s">
        <v>46</v>
      </c>
    </row>
    <row r="7" ht="19" customHeight="1" spans="1:5" x14ac:dyDescent="0.25">
      <c r="A7" s="5">
        <v>3</v>
      </c>
      <c r="B7" s="6" t="s">
        <v>47</v>
      </c>
      <c r="C7" s="5">
        <v>20</v>
      </c>
      <c r="D7" s="5">
        <v>3500000</v>
      </c>
      <c r="E7" s="2" t="s">
        <v>48</v>
      </c>
    </row>
    <row r="8" ht="19" customHeight="1" spans="1:5" x14ac:dyDescent="0.25">
      <c r="A8" s="5">
        <v>4</v>
      </c>
      <c r="B8" s="6" t="s">
        <v>49</v>
      </c>
      <c r="C8" s="5">
        <v>30</v>
      </c>
      <c r="D8" s="5">
        <v>9500000</v>
      </c>
      <c r="E8" s="2" t="s">
        <v>50</v>
      </c>
    </row>
    <row r="9" ht="19" customHeight="1" spans="1:5" x14ac:dyDescent="0.25">
      <c r="A9" s="5">
        <v>5</v>
      </c>
      <c r="B9" s="6" t="s">
        <v>51</v>
      </c>
      <c r="C9" s="5">
        <v>35</v>
      </c>
      <c r="D9" s="5">
        <v>14500000</v>
      </c>
      <c r="E9" s="2" t="s">
        <v>52</v>
      </c>
    </row>
    <row r="10" ht="19" customHeight="1" x14ac:dyDescent="0.25"/>
    <row r="11" ht="19" customHeight="1" spans="1:5" x14ac:dyDescent="0.25">
      <c r="A11" s="18" t="s">
        <v>53</v>
      </c>
      <c r="B11" s="18"/>
      <c r="C11" s="18"/>
      <c r="D11" s="18"/>
      <c r="E11" s="18"/>
    </row>
    <row r="12" ht="19" customHeight="1" x14ac:dyDescent="0.25"/>
    <row r="13" ht="19" customHeight="1" spans="1:5" x14ac:dyDescent="0.25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</row>
    <row r="14" ht="19" customHeight="1" x14ac:dyDescent="0.25"/>
    <row r="15" ht="19" customHeight="1" spans="1:5" x14ac:dyDescent="0.25">
      <c r="A15" s="6" t="s">
        <v>59</v>
      </c>
      <c r="C15" s="7">
        <v>15500000</v>
      </c>
      <c r="D15" s="5">
        <f>C15*12</f>
      </c>
      <c r="E15" s="2" t="s">
        <v>60</v>
      </c>
    </row>
    <row r="16" ht="19" customHeight="1" spans="1:5" x14ac:dyDescent="0.25">
      <c r="A16" s="6" t="s">
        <v>61</v>
      </c>
      <c r="C16" s="7">
        <v>6200000</v>
      </c>
      <c r="D16" s="5">
        <f>C16*12</f>
      </c>
      <c r="E16" s="2" t="s">
        <v>62</v>
      </c>
    </row>
    <row r="17" ht="19" customHeight="1" x14ac:dyDescent="0.25"/>
    <row r="18" ht="19" customHeight="1" spans="1:5" x14ac:dyDescent="0.25">
      <c r="A18" s="2" t="s">
        <v>63</v>
      </c>
      <c r="B18" s="2"/>
      <c r="C18" s="2"/>
      <c r="D18" s="2"/>
      <c r="E18" s="2"/>
    </row>
    <row r="20" ht="46" customHeight="1" spans="1:6" x14ac:dyDescent="0.25">
      <c r="A20" s="12" t="s">
        <v>64</v>
      </c>
      <c r="B20" s="12"/>
      <c r="C20" s="12"/>
      <c r="D20" s="12"/>
      <c r="E20" s="12"/>
      <c r="F20" s="12"/>
    </row>
    <row r="22" spans="1:1" x14ac:dyDescent="0.25">
      <c r="A22" s="13" t="s">
        <v>65</v>
      </c>
    </row>
    <row r="23" ht="34" customHeight="1" spans="1:5" x14ac:dyDescent="0.25">
      <c r="A23" s="14" t="s">
        <v>66</v>
      </c>
      <c r="B23" s="14"/>
      <c r="C23" s="14"/>
      <c r="D23" s="14"/>
      <c r="E23" s="14"/>
    </row>
    <row r="24" ht="34" customHeight="1" spans="1:5" x14ac:dyDescent="0.25">
      <c r="A24" s="14" t="s">
        <v>67</v>
      </c>
      <c r="B24" s="14"/>
      <c r="C24" s="14"/>
      <c r="D24" s="14"/>
      <c r="E24" s="14"/>
    </row>
    <row r="26" spans="1:1" x14ac:dyDescent="0.25">
      <c r="A26" s="15" t="s">
        <v>35</v>
      </c>
    </row>
  </sheetData>
  <mergeCells count="7">
    <mergeCell ref="A1:E1"/>
    <mergeCell ref="A2:E2"/>
    <mergeCell ref="A11:E11"/>
    <mergeCell ref="A18:E18"/>
    <mergeCell ref="A20:F20"/>
    <mergeCell ref="A23:E23"/>
    <mergeCell ref="A24:E24"/>
  </mergeCells>
  <pageSetup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6"/>
  <sheetFormatPr defaultRowHeight="15" outlineLevelRow="0" outlineLevelCol="0" x14ac:dyDescent="55"/>
  <cols>
    <col min="1" max="1" width="8.6" customWidth="1"/>
    <col min="2" max="2" width="32.9" customWidth="1"/>
    <col min="3" max="3" width="12.9" customWidth="1"/>
    <col min="4" max="4" width="17.1" customWidth="1"/>
    <col min="5" max="5" width="37.1" customWidth="1"/>
  </cols>
  <sheetData>
    <row r="1" ht="19" customHeight="1" spans="1:5" x14ac:dyDescent="0.25">
      <c r="A1" s="1" t="s">
        <v>37</v>
      </c>
      <c r="B1" s="1"/>
      <c r="C1" s="1"/>
      <c r="D1" s="1"/>
      <c r="E1" s="1"/>
    </row>
    <row r="2" ht="19" customHeight="1" spans="1:5" x14ac:dyDescent="0.25">
      <c r="A2" s="2" t="s">
        <v>38</v>
      </c>
      <c r="B2" s="2"/>
      <c r="C2" s="2"/>
      <c r="D2" s="2"/>
      <c r="E2" s="2"/>
    </row>
    <row r="3" ht="19" customHeight="1" x14ac:dyDescent="0.25"/>
    <row r="4" ht="19" customHeight="1" spans="1:5" x14ac:dyDescent="0.25">
      <c r="A4" s="3" t="s">
        <v>39</v>
      </c>
      <c r="B4" s="3" t="s">
        <v>40</v>
      </c>
      <c r="C4" s="3" t="s">
        <v>41</v>
      </c>
      <c r="D4" s="3" t="s">
        <v>10</v>
      </c>
      <c r="E4" s="3" t="s">
        <v>42</v>
      </c>
    </row>
    <row r="5" ht="19" customHeight="1" spans="1:5" x14ac:dyDescent="0.25">
      <c r="A5" s="5">
        <v>1</v>
      </c>
      <c r="B5" s="6" t="s">
        <v>43</v>
      </c>
      <c r="C5" s="5">
        <v>5</v>
      </c>
      <c r="D5" s="5">
        <v>0</v>
      </c>
      <c r="E5" s="2" t="s">
        <v>44</v>
      </c>
    </row>
    <row r="6" ht="19" customHeight="1" spans="1:5" x14ac:dyDescent="0.25">
      <c r="A6" s="5">
        <v>2</v>
      </c>
      <c r="B6" s="6" t="s">
        <v>45</v>
      </c>
      <c r="C6" s="5">
        <v>10</v>
      </c>
      <c r="D6" s="5">
        <v>500000</v>
      </c>
      <c r="E6" s="2" t="s">
        <v>46</v>
      </c>
    </row>
    <row r="7" ht="19" customHeight="1" spans="1:5" x14ac:dyDescent="0.25">
      <c r="A7" s="5">
        <v>3</v>
      </c>
      <c r="B7" s="6" t="s">
        <v>47</v>
      </c>
      <c r="C7" s="5">
        <v>20</v>
      </c>
      <c r="D7" s="5">
        <v>3500000</v>
      </c>
      <c r="E7" s="2" t="s">
        <v>48</v>
      </c>
    </row>
    <row r="8" ht="19" customHeight="1" spans="1:5" x14ac:dyDescent="0.25">
      <c r="A8" s="5">
        <v>4</v>
      </c>
      <c r="B8" s="6" t="s">
        <v>49</v>
      </c>
      <c r="C8" s="5">
        <v>30</v>
      </c>
      <c r="D8" s="5">
        <v>9500000</v>
      </c>
      <c r="E8" s="2" t="s">
        <v>50</v>
      </c>
    </row>
    <row r="9" ht="19" customHeight="1" spans="1:5" x14ac:dyDescent="0.25">
      <c r="A9" s="5">
        <v>5</v>
      </c>
      <c r="B9" s="6" t="s">
        <v>51</v>
      </c>
      <c r="C9" s="5">
        <v>35</v>
      </c>
      <c r="D9" s="5">
        <v>14500000</v>
      </c>
      <c r="E9" s="2" t="s">
        <v>52</v>
      </c>
    </row>
    <row r="10" ht="19" customHeight="1" x14ac:dyDescent="0.25"/>
    <row r="11" ht="19" customHeight="1" spans="1:5" x14ac:dyDescent="0.25">
      <c r="A11" s="18" t="s">
        <v>53</v>
      </c>
      <c r="B11" s="18"/>
      <c r="C11" s="18"/>
      <c r="D11" s="18"/>
      <c r="E11" s="18"/>
    </row>
    <row r="12" ht="19" customHeight="1" x14ac:dyDescent="0.25"/>
    <row r="13" ht="19" customHeight="1" spans="1:5" x14ac:dyDescent="0.25">
      <c r="A13" s="3" t="s">
        <v>54</v>
      </c>
      <c r="B13" s="3" t="s">
        <v>55</v>
      </c>
      <c r="C13" s="3" t="s">
        <v>56</v>
      </c>
      <c r="D13" s="3" t="s">
        <v>57</v>
      </c>
      <c r="E13" s="3" t="s">
        <v>58</v>
      </c>
    </row>
    <row r="14" ht="19" customHeight="1" x14ac:dyDescent="0.25"/>
    <row r="15" ht="19" customHeight="1" spans="1:5" x14ac:dyDescent="0.25">
      <c r="A15" s="6" t="s">
        <v>59</v>
      </c>
      <c r="C15" s="7">
        <f>'累進税率表'!C15</f>
      </c>
      <c r="D15" s="5">
        <f>C15*12</f>
      </c>
      <c r="E15" s="2" t="s">
        <v>60</v>
      </c>
    </row>
    <row r="16" ht="19" customHeight="1" spans="1:5" x14ac:dyDescent="0.25">
      <c r="A16" s="6" t="s">
        <v>61</v>
      </c>
      <c r="C16" s="7">
        <f>'累進税率表'!C16</f>
      </c>
      <c r="D16" s="5">
        <f>C16*12</f>
      </c>
      <c r="E16" s="2" t="s">
        <v>62</v>
      </c>
    </row>
    <row r="17" ht="19" customHeight="1" x14ac:dyDescent="0.25"/>
    <row r="18" ht="19" customHeight="1" spans="1:5" x14ac:dyDescent="0.25">
      <c r="A18" s="2" t="s">
        <v>63</v>
      </c>
      <c r="B18" s="2"/>
      <c r="C18" s="2"/>
      <c r="D18" s="2"/>
      <c r="E18" s="2"/>
    </row>
    <row r="20" spans="1:5" x14ac:dyDescent="0.25">
      <c r="A20" s="17" t="s">
        <v>68</v>
      </c>
      <c r="B20" s="17"/>
      <c r="C20" s="17"/>
      <c r="D20" s="17"/>
      <c r="E20" s="17"/>
    </row>
    <row r="22" spans="1:1" x14ac:dyDescent="0.25">
      <c r="A22" s="13" t="s">
        <v>65</v>
      </c>
    </row>
    <row r="23" ht="34" customHeight="1" spans="1:5" x14ac:dyDescent="0.25">
      <c r="A23" s="14" t="s">
        <v>66</v>
      </c>
      <c r="B23" s="14"/>
      <c r="C23" s="14"/>
      <c r="D23" s="14"/>
      <c r="E23" s="14"/>
    </row>
    <row r="24" ht="34" customHeight="1" spans="1:5" x14ac:dyDescent="0.25">
      <c r="A24" s="14" t="s">
        <v>67</v>
      </c>
      <c r="B24" s="14"/>
      <c r="C24" s="14"/>
      <c r="D24" s="14"/>
      <c r="E24" s="14"/>
    </row>
    <row r="26" spans="1:1" x14ac:dyDescent="0.25">
      <c r="A26" s="15" t="s">
        <v>35</v>
      </c>
    </row>
  </sheetData>
  <mergeCells count="7">
    <mergeCell ref="A1:E1"/>
    <mergeCell ref="A2:E2"/>
    <mergeCell ref="A11:E11"/>
    <mergeCell ref="A18:E18"/>
    <mergeCell ref="A20:E20"/>
    <mergeCell ref="A23:E23"/>
    <mergeCell ref="A24:E24"/>
  </mergeCells>
  <pageSetup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給与表</vt:lpstr>
      <vt:lpstr>給与表_答え</vt:lpstr>
      <vt:lpstr>累進税率表</vt:lpstr>
      <vt:lpstr>累進税率表_答え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加藤 寛明</dc:creator>
  <dc:title/>
  <dc:subject/>
  <dc:description/>
  <cp:keywords/>
  <cp:category/>
  <cp:lastModifiedBy>Unknown</cp:lastModifiedBy>
  <dcterms:created xsi:type="dcterms:W3CDTF">2026-08-28T00:00:00Z</dcterms:created>
  <dcterms:modified xsi:type="dcterms:W3CDTF">2026-08-28T00:00:00Z</dcterms:modified>
</cp:coreProperties>
</file>