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資金予算" state="visible" r:id="rId4"/>
    <sheet sheetId="2" name="資金予算_答え" state="visible" r:id="rId5"/>
  </sheets>
  <calcPr calcId="171027"/>
</workbook>
</file>

<file path=xl/sharedStrings.xml><?xml version="1.0" encoding="utf-8"?>
<sst xmlns="http://schemas.openxmlformats.org/spreadsheetml/2006/main" count="157" uniqueCount="68">
  <si>
    <t>ASTRA Manufacturing — 2027年度 資金予算（キャッシュバジェット）</t>
  </si>
  <si>
    <t>単位: 千USD。★①収入 → ②支出 → ③過不足 → ④財務 の順。減価償却費はこの表に行がありません（現金が動かないため）。</t>
  </si>
  <si>
    <t>項目</t>
  </si>
  <si>
    <t>金額</t>
  </si>
  <si>
    <t>区分</t>
  </si>
  <si>
    <t>なぜこの金額か</t>
  </si>
  <si>
    <t>判定</t>
  </si>
  <si>
    <t>【①現金収入】いくら入ってくるか</t>
  </si>
  <si>
    <t>売上高予算</t>
  </si>
  <si>
    <t>与件</t>
  </si>
  <si>
    <t>★売上と入金は同じではない</t>
  </si>
  <si>
    <t>当期売上の当期回収率（%）</t>
  </si>
  <si>
    <t>掛売りの条件で決まる</t>
  </si>
  <si>
    <t>当年度売上からの回収</t>
  </si>
  <si>
    <t>＋</t>
  </si>
  <si>
    <t>今年売って今年入る分</t>
  </si>
  <si>
    <t>期首売掛金の回収</t>
  </si>
  <si>
    <t>★去年の売上が今年の現金になる</t>
  </si>
  <si>
    <t>現金収入 合計</t>
  </si>
  <si>
    <t>①</t>
  </si>
  <si>
    <t>★売上高4,000より少ない</t>
  </si>
  <si>
    <t>【②現金支出】いくら出ていくか</t>
  </si>
  <si>
    <t>材料の支払</t>
  </si>
  <si>
    <t>−</t>
  </si>
  <si>
    <t>Day17の F21 がそのまま来る</t>
  </si>
  <si>
    <t>人件費の支払</t>
  </si>
  <si>
    <t/>
  </si>
  <si>
    <t>経費の支払</t>
  </si>
  <si>
    <t>★現金が動かない費用は入れない</t>
  </si>
  <si>
    <t>設備の購入</t>
  </si>
  <si>
    <t>費用ではないが現金は出る</t>
  </si>
  <si>
    <t>現金支出 合計</t>
  </si>
  <si>
    <t>②</t>
  </si>
  <si>
    <t>【③資金の過不足】</t>
  </si>
  <si>
    <t>収支差引（① − ②）</t>
  </si>
  <si>
    <t>③</t>
  </si>
  <si>
    <t>★本業と投資で現金が増えたか減ったか</t>
  </si>
  <si>
    <t>期首現金</t>
  </si>
  <si>
    <t>財務前の現金残高</t>
  </si>
  <si>
    <t>配当と返済をする前の残高</t>
  </si>
  <si>
    <t>【④財務活動】</t>
  </si>
  <si>
    <t>配当の支払</t>
  </si>
  <si>
    <t>長期借入の返済</t>
  </si>
  <si>
    <t>★利息は経費に含まれている</t>
  </si>
  <si>
    <t>期末現金残高</t>
  </si>
  <si>
    <t>④</t>
  </si>
  <si>
    <t>★これがマイナスなら借入が要る</t>
  </si>
  <si>
    <t>【この表から出る数字】</t>
  </si>
  <si>
    <t>見るもの</t>
  </si>
  <si>
    <t>値</t>
  </si>
  <si>
    <t>意味</t>
  </si>
  <si>
    <t>現金収入 ÷ 現金支出</t>
  </si>
  <si>
    <t>100%を割ると持ち出し</t>
  </si>
  <si>
    <t>営業活動による現金（設備を除く）</t>
  </si>
  <si>
    <t>★設備投資の原資</t>
  </si>
  <si>
    <t>期末現金 ÷ 期首現金</t>
  </si>
  <si>
    <t>売上のうち今期入らない分</t>
  </si>
  <si>
    <t>★来期の期首売掛金になる</t>
  </si>
  <si>
    <t>使い方 ── 薄い色の欄が空いています。そこに =C6-C7 のような式を自分で入れてください。右端の「判定」列に ○ が出れば正解です。詰まったら下のタブ「資金予算_答え」を開くと式が見られます。青い文字の欄（前提の数字）を書き換えると、答えの側も一緒に動くので、自分の数字でも練習できます。</t>
  </si>
  <si>
    <t>【解説】資金予算</t>
  </si>
  <si>
    <t>売上4,000でも、入ってくる現金は3,848です（C10）。今年の売上のうち入るのは80%の3,200。残り800は来年に回ります（C34）。そのかわり去年の売掛金648が今年入ってくる（C9）。売上と入金が1年ずれる、というのがこの表の出発点です。</t>
  </si>
  <si>
    <t>15行目に減価償却費が入っていないことを確かめてください。費用としては年110ありますが、現金は1円も出ていかないのでこの表には行がありません。Day4のC/F計算書では純利益に足し戻していた項目が、資金予算では最初から登場しない──同じことを別の角度から見ています。</t>
  </si>
  <si>
    <t>16行目の設備購入280は、逆の意味で特別です。費用ではない（資産になる）のに、現金はまるごと出ていきます。「費用か否か」と「現金が動くか否か」は別の軸だ、というのがこの2行の対比です。</t>
  </si>
  <si>
    <t>③のブロックが判断の場所です。C20 の収支差引が ＋332。期首現金800を足して、財務前の残高は1,132（C22）。ここで配当と返済ができるかを判断します。合計350を払っても782残るので大丈夫、という読み方です。</t>
  </si>
  <si>
    <t>32行目が「設備投資の原資」です。収入3,848から材料・人件費・経費を引いた612。今年の設備投資280は、この612の範囲に収まっています。ここを超える投資をするなら、借入か手元現金を取り崩すことになります。</t>
  </si>
  <si>
    <t>試してみてください。C7（当期回収率）を 80 から 60 に下げてください。期末現金は782から −18 へ落ち、マイナスになります。売上も費用も1円も変わっていないのに、回収が遅れるだけで資金がショートする。「もうかっているのに潰れる」が、この1セルで起きます。</t>
  </si>
  <si>
    <t>さわる管理会計 Day19 — 資金予算 ／ https://sawaru.world/kanri/day19-1</t>
  </si>
  <si>
    <t>このシートは答えです。式が全部入っています。前提の数字は「資金予算」シートを見ているので、あちらを書き換えるとこちらも動きます。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</si>
</sst>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0" x14ac:knownFonts="1">
    <font>
      <color theme="1"/>
      <family val="2"/>
      <scheme val="minor"/>
      <sz val="11"/>
      <name val="Calibri"/>
    </font>
    <font>
      <b/>
      <color rgb="FF121820"/>
      <sz val="13"/>
      <name val="Yu Gothic"/>
    </font>
    <font>
      <color rgb="FF646A70"/>
      <sz val="9"/>
      <name val="Yu Gothic"/>
    </font>
    <font>
      <b/>
      <color rgb="FF121820"/>
      <sz val="10"/>
      <name val="Yu Gothic"/>
    </font>
    <font>
      <color rgb="FF121820"/>
      <sz val="10"/>
      <name val="Yu Gothic"/>
    </font>
    <font>
      <color rgb="FF1B4F8A"/>
      <sz val="10"/>
      <name val="Yu Gothic"/>
    </font>
    <font>
      <b/>
      <color rgb="FF2E7D46"/>
      <sz val="11"/>
      <name val="Yu Gothic"/>
    </font>
    <font>
      <b/>
      <color rgb="FF646A70"/>
      <sz val="9"/>
      <name val="Yu Gothic"/>
    </font>
    <font>
      <b/>
      <color rgb="FF121820"/>
      <sz val="11"/>
      <name val="Yu Gothic"/>
    </font>
    <font>
      <color rgb="FF646A70"/>
      <sz val="10"/>
      <name val="Yu Gothic"/>
    </font>
  </fonts>
  <fills count="7">
    <fill>
      <patternFill patternType="none"/>
    </fill>
    <fill>
      <patternFill patternType="gray125"/>
    </fill>
    <fill>
      <patternFill patternType="solid">
        <fgColor rgb="FFEDEAE1"/>
      </patternFill>
    </fill>
    <fill>
      <patternFill patternType="solid">
        <fgColor rgb="FFF1EFE7"/>
      </patternFill>
    </fill>
    <fill>
      <patternFill patternType="solid">
        <fgColor rgb="FFF7FAFD"/>
      </patternFill>
    </fill>
    <fill>
      <patternFill patternType="solid">
        <fgColor rgb="FFFBFAF6"/>
      </patternFill>
    </fill>
    <fill>
      <patternFill patternType="solid">
        <fgColor rgb="FFF6F4EC"/>
      </patternFill>
    </fill>
  </fills>
  <borders count="3">
    <border>
      <left/>
      <right/>
      <top/>
      <bottom/>
      <diagonal/>
    </border>
    <border>
      <left style="thin">
        <color rgb="FFD8D4CA"/>
      </left>
      <right style="thin">
        <color rgb="FFD8D4CA"/>
      </right>
      <top style="thin">
        <color rgb="FFD8D4CA"/>
      </top>
      <bottom style="thin">
        <color rgb="FFD8D4CA"/>
      </bottom>
      <diagonal/>
    </border>
    <border>
      <left style="thin">
        <color rgb="FFD8D4CA"/>
      </left>
      <right style="thin">
        <color rgb="FFD8D4CA"/>
      </right>
      <top style="medium">
        <color rgb="FF121820"/>
      </top>
      <bottom style="thin">
        <color rgb="FFD8D4CA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3" fontId="5" fillId="4" borderId="1" xfId="0" applyNumberFormat="1" applyFont="1" applyFill="1" applyBorder="1" applyAlignment="1">
      <alignment vertical="center"/>
    </xf>
    <xf numFmtId="3" fontId="4" fillId="5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6" borderId="2" xfId="0" applyFont="1" applyFill="1" applyBorder="1" applyAlignment="1">
      <alignment vertical="center"/>
    </xf>
    <xf numFmtId="3" fontId="3" fillId="5" borderId="2" xfId="0" applyNumberFormat="1" applyFont="1" applyFill="1" applyBorder="1" applyAlignment="1">
      <alignment vertical="center"/>
    </xf>
    <xf numFmtId="0" fontId="7" fillId="6" borderId="2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64" fontId="4" fillId="5" borderId="1" xfId="0" applyNumberFormat="1" applyFont="1" applyFill="1" applyBorder="1" applyAlignment="1">
      <alignment vertical="center"/>
    </xf>
    <xf numFmtId="0" fontId="3" fillId="0" borderId="0" xfId="0" applyFont="1" applyAlignment="1">
      <alignment vertical="top" wrapText="1"/>
    </xf>
    <xf numFmtId="0" fontId="8" fillId="0" borderId="0" xfId="0" applyFont="1"/>
    <xf numFmtId="0" fontId="4" fillId="0" borderId="0" xfId="0" applyFont="1" applyAlignment="1">
      <alignment vertical="top" wrapText="1"/>
    </xf>
    <xf numFmtId="0" fontId="2" fillId="0" borderId="0" xfId="0" applyFont="1"/>
    <xf numFmtId="3" fontId="4" fillId="0" borderId="1" xfId="0" applyNumberFormat="1" applyFont="1" applyBorder="1" applyAlignment="1">
      <alignment vertical="center"/>
    </xf>
    <xf numFmtId="3" fontId="3" fillId="6" borderId="2" xfId="0" applyNumberFormat="1" applyFont="1" applyFill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4.3" customWidth="1"/>
    <col min="2" max="2" width="35.7" customWidth="1"/>
    <col min="3" max="3" width="18.6" customWidth="1"/>
    <col min="4" max="4" width="12.9" customWidth="1"/>
    <col min="5" max="5" width="48.6" customWidth="1"/>
    <col min="6" max="6" width="12" customWidth="1"/>
  </cols>
  <sheetData>
    <row r="1" ht="19" customHeight="1" spans="1:5" x14ac:dyDescent="0.25">
      <c r="A1" s="1" t="s">
        <v>0</v>
      </c>
      <c r="B1" s="1"/>
      <c r="C1" s="1"/>
      <c r="D1" s="1"/>
      <c r="E1" s="1"/>
    </row>
    <row r="2" ht="19" customHeight="1" spans="1:5" x14ac:dyDescent="0.25">
      <c r="A2" s="2" t="s">
        <v>1</v>
      </c>
      <c r="B2" s="2"/>
      <c r="C2" s="2"/>
      <c r="D2" s="2"/>
      <c r="E2" s="2"/>
    </row>
    <row r="3" ht="19" customHeight="1" x14ac:dyDescent="0.25"/>
    <row r="4" ht="19" customHeight="1" spans="2:6" x14ac:dyDescent="0.25"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ht="19" customHeight="1" spans="2:4" x14ac:dyDescent="0.25">
      <c r="B5" s="4" t="s">
        <v>7</v>
      </c>
      <c r="C5" s="4"/>
      <c r="D5" s="4"/>
    </row>
    <row r="6" ht="19" customHeight="1" spans="2:5" x14ac:dyDescent="0.25">
      <c r="B6" s="5" t="s">
        <v>8</v>
      </c>
      <c r="C6" s="6">
        <v>4000</v>
      </c>
      <c r="D6" s="5" t="s">
        <v>9</v>
      </c>
      <c r="E6" s="2" t="s">
        <v>10</v>
      </c>
    </row>
    <row r="7" ht="19" customHeight="1" spans="2:5" x14ac:dyDescent="0.25">
      <c r="B7" s="5" t="s">
        <v>11</v>
      </c>
      <c r="C7" s="6">
        <v>80</v>
      </c>
      <c r="D7" s="5" t="s">
        <v>9</v>
      </c>
      <c r="E7" s="2" t="s">
        <v>12</v>
      </c>
    </row>
    <row r="8" ht="19" customHeight="1" spans="2:6" x14ac:dyDescent="0.25">
      <c r="B8" s="5" t="s">
        <v>13</v>
      </c>
      <c r="C8" s="7"/>
      <c r="D8" s="5" t="s">
        <v>14</v>
      </c>
      <c r="E8" s="2" t="s">
        <v>15</v>
      </c>
      <c r="F8" s="8">
        <f>IF(C8="","",IF(ABS(C8-'資金予算_答え'!C8)&lt;=MAX(0.5,ABS('資金予算_答え'!C8)*0.0005),"○","もう一度"))</f>
      </c>
    </row>
    <row r="9" ht="19" customHeight="1" spans="2:5" x14ac:dyDescent="0.25">
      <c r="B9" s="5" t="s">
        <v>16</v>
      </c>
      <c r="C9" s="6">
        <v>648</v>
      </c>
      <c r="D9" s="5" t="s">
        <v>14</v>
      </c>
      <c r="E9" s="2" t="s">
        <v>17</v>
      </c>
    </row>
    <row r="10" ht="19" customHeight="1" spans="2:6" x14ac:dyDescent="0.25">
      <c r="B10" s="9" t="s">
        <v>18</v>
      </c>
      <c r="C10" s="10"/>
      <c r="D10" s="9" t="s">
        <v>19</v>
      </c>
      <c r="E10" s="11" t="s">
        <v>20</v>
      </c>
      <c r="F10" s="8">
        <f>IF(C10="","",IF(ABS(C10-'資金予算_答え'!C10)&lt;=MAX(0.5,ABS('資金予算_答え'!C10)*0.0005),"○","もう一度"))</f>
      </c>
    </row>
    <row r="11" ht="19" customHeight="1" x14ac:dyDescent="0.25"/>
    <row r="12" ht="19" customHeight="1" spans="2:4" x14ac:dyDescent="0.25">
      <c r="B12" s="4" t="s">
        <v>21</v>
      </c>
      <c r="C12" s="4"/>
      <c r="D12" s="4"/>
    </row>
    <row r="13" ht="19" customHeight="1" spans="2:5" x14ac:dyDescent="0.25">
      <c r="B13" s="5" t="s">
        <v>22</v>
      </c>
      <c r="C13" s="6">
        <v>1090</v>
      </c>
      <c r="D13" s="5" t="s">
        <v>23</v>
      </c>
      <c r="E13" s="2" t="s">
        <v>24</v>
      </c>
    </row>
    <row r="14" ht="19" customHeight="1" spans="2:5" x14ac:dyDescent="0.25">
      <c r="B14" s="5" t="s">
        <v>25</v>
      </c>
      <c r="C14" s="6">
        <v>1402</v>
      </c>
      <c r="D14" s="5" t="s">
        <v>23</v>
      </c>
      <c r="E14" s="2" t="s">
        <v>26</v>
      </c>
    </row>
    <row r="15" ht="19" customHeight="1" spans="2:5" x14ac:dyDescent="0.25">
      <c r="B15" s="5" t="s">
        <v>27</v>
      </c>
      <c r="C15" s="6">
        <v>744</v>
      </c>
      <c r="D15" s="5" t="s">
        <v>23</v>
      </c>
      <c r="E15" s="2" t="s">
        <v>28</v>
      </c>
    </row>
    <row r="16" ht="19" customHeight="1" spans="2:5" x14ac:dyDescent="0.25">
      <c r="B16" s="5" t="s">
        <v>29</v>
      </c>
      <c r="C16" s="6">
        <v>280</v>
      </c>
      <c r="D16" s="5" t="s">
        <v>23</v>
      </c>
      <c r="E16" s="2" t="s">
        <v>30</v>
      </c>
    </row>
    <row r="17" ht="19" customHeight="1" spans="2:6" x14ac:dyDescent="0.25">
      <c r="B17" s="9" t="s">
        <v>31</v>
      </c>
      <c r="C17" s="10"/>
      <c r="D17" s="9" t="s">
        <v>32</v>
      </c>
      <c r="E17" s="11" t="s">
        <v>26</v>
      </c>
      <c r="F17" s="8">
        <f>IF(C17="","",IF(ABS(C17-'資金予算_答え'!C17)&lt;=MAX(0.5,ABS('資金予算_答え'!C17)*0.0005),"○","もう一度"))</f>
      </c>
    </row>
    <row r="18" ht="19" customHeight="1" x14ac:dyDescent="0.25"/>
    <row r="19" ht="19" customHeight="1" spans="2:4" x14ac:dyDescent="0.25">
      <c r="B19" s="4" t="s">
        <v>33</v>
      </c>
      <c r="C19" s="4"/>
      <c r="D19" s="4"/>
    </row>
    <row r="20" ht="19" customHeight="1" spans="2:6" x14ac:dyDescent="0.25">
      <c r="B20" s="9" t="s">
        <v>34</v>
      </c>
      <c r="C20" s="10"/>
      <c r="D20" s="9" t="s">
        <v>35</v>
      </c>
      <c r="E20" s="2" t="s">
        <v>36</v>
      </c>
      <c r="F20" s="8">
        <f>IF(C20="","",IF(ABS(C20-'資金予算_答え'!C20)&lt;=MAX(0.5,ABS('資金予算_答え'!C20)*0.0005),"○","もう一度"))</f>
      </c>
    </row>
    <row r="21" ht="19" customHeight="1" spans="2:4" x14ac:dyDescent="0.25">
      <c r="B21" s="5" t="s">
        <v>37</v>
      </c>
      <c r="C21" s="6">
        <v>800</v>
      </c>
      <c r="D21" s="5" t="s">
        <v>14</v>
      </c>
    </row>
    <row r="22" ht="19" customHeight="1" spans="2:6" x14ac:dyDescent="0.25">
      <c r="B22" s="9" t="s">
        <v>38</v>
      </c>
      <c r="C22" s="10"/>
      <c r="D22" s="9" t="s">
        <v>35</v>
      </c>
      <c r="E22" s="2" t="s">
        <v>39</v>
      </c>
      <c r="F22" s="8">
        <f>IF(C22="","",IF(ABS(C22-'資金予算_答え'!C22)&lt;=MAX(0.5,ABS('資金予算_答え'!C22)*0.0005),"○","もう一度"))</f>
      </c>
    </row>
    <row r="23" ht="19" customHeight="1" x14ac:dyDescent="0.25"/>
    <row r="24" ht="19" customHeight="1" spans="2:4" x14ac:dyDescent="0.25">
      <c r="B24" s="4" t="s">
        <v>40</v>
      </c>
      <c r="C24" s="4"/>
      <c r="D24" s="4"/>
    </row>
    <row r="25" ht="19" customHeight="1" spans="2:5" x14ac:dyDescent="0.25">
      <c r="B25" s="5" t="s">
        <v>41</v>
      </c>
      <c r="C25" s="6">
        <v>200</v>
      </c>
      <c r="D25" s="5" t="s">
        <v>23</v>
      </c>
      <c r="E25" s="2" t="s">
        <v>26</v>
      </c>
    </row>
    <row r="26" ht="19" customHeight="1" spans="2:5" x14ac:dyDescent="0.25">
      <c r="B26" s="5" t="s">
        <v>42</v>
      </c>
      <c r="C26" s="6">
        <v>150</v>
      </c>
      <c r="D26" s="5" t="s">
        <v>23</v>
      </c>
      <c r="E26" s="2" t="s">
        <v>43</v>
      </c>
    </row>
    <row r="27" ht="19" customHeight="1" spans="2:6" x14ac:dyDescent="0.25">
      <c r="B27" s="9" t="s">
        <v>44</v>
      </c>
      <c r="C27" s="10"/>
      <c r="D27" s="9" t="s">
        <v>45</v>
      </c>
      <c r="E27" s="11" t="s">
        <v>46</v>
      </c>
      <c r="F27" s="8">
        <f>IF(C27="","",IF(ABS(C27-'資金予算_答え'!C27)&lt;=MAX(0.5,ABS('資金予算_答え'!C27)*0.0005),"○","もう一度"))</f>
      </c>
    </row>
    <row r="28" ht="19" customHeight="1" x14ac:dyDescent="0.25"/>
    <row r="29" ht="19" customHeight="1" spans="2:4" x14ac:dyDescent="0.25">
      <c r="B29" s="12" t="s">
        <v>47</v>
      </c>
      <c r="C29" s="12"/>
      <c r="D29" s="12"/>
    </row>
    <row r="30" ht="19" customHeight="1" spans="2:4" x14ac:dyDescent="0.25">
      <c r="B30" s="3" t="s">
        <v>48</v>
      </c>
      <c r="C30" s="3" t="s">
        <v>49</v>
      </c>
      <c r="D30" s="3" t="s">
        <v>50</v>
      </c>
    </row>
    <row r="31" ht="19" customHeight="1" spans="2:6" x14ac:dyDescent="0.25">
      <c r="B31" s="5" t="s">
        <v>51</v>
      </c>
      <c r="C31" s="13"/>
      <c r="D31" s="2" t="s">
        <v>52</v>
      </c>
      <c r="F31" s="8">
        <f>IF(C31="","",IF(ABS(C31-'資金予算_答え'!C31)&lt;=MAX(0.5,ABS('資金予算_答え'!C31)*0.0005),"○","もう一度"))</f>
      </c>
    </row>
    <row r="32" ht="19" customHeight="1" spans="2:6" x14ac:dyDescent="0.25">
      <c r="B32" s="5" t="s">
        <v>53</v>
      </c>
      <c r="C32" s="7"/>
      <c r="D32" s="2" t="s">
        <v>54</v>
      </c>
      <c r="F32" s="8">
        <f>IF(C32="","",IF(ABS(C32-'資金予算_答え'!C32)&lt;=MAX(0.5,ABS('資金予算_答え'!C32)*0.0005),"○","もう一度"))</f>
      </c>
    </row>
    <row r="33" ht="19" customHeight="1" spans="2:6" x14ac:dyDescent="0.25">
      <c r="B33" s="5" t="s">
        <v>55</v>
      </c>
      <c r="C33" s="13"/>
      <c r="D33" s="2" t="s">
        <v>26</v>
      </c>
      <c r="F33" s="8">
        <f>IF(C33="","",IF(ABS(C33-'資金予算_答え'!C33)&lt;=MAX(0.5,ABS('資金予算_答え'!C33)*0.0005),"○","もう一度"))</f>
      </c>
    </row>
    <row r="34" ht="19" customHeight="1" spans="2:6" x14ac:dyDescent="0.25">
      <c r="B34" s="5" t="s">
        <v>56</v>
      </c>
      <c r="C34" s="7"/>
      <c r="D34" s="2" t="s">
        <v>57</v>
      </c>
      <c r="F34" s="8">
        <f>IF(C34="","",IF(ABS(C34-'資金予算_答え'!C34)&lt;=MAX(0.5,ABS('資金予算_答え'!C34)*0.0005),"○","もう一度"))</f>
      </c>
    </row>
    <row r="36" ht="46" customHeight="1" spans="1:6" x14ac:dyDescent="0.25">
      <c r="A36" s="14" t="s">
        <v>58</v>
      </c>
      <c r="B36" s="14"/>
      <c r="C36" s="14"/>
      <c r="D36" s="14"/>
      <c r="E36" s="14"/>
      <c r="F36" s="14"/>
    </row>
    <row r="38" spans="1:1" x14ac:dyDescent="0.25">
      <c r="A38" s="15" t="s">
        <v>59</v>
      </c>
    </row>
    <row r="39" ht="34" customHeight="1" spans="1:5" x14ac:dyDescent="0.25">
      <c r="A39" s="16" t="s">
        <v>60</v>
      </c>
      <c r="B39" s="16"/>
      <c r="C39" s="16"/>
      <c r="D39" s="16"/>
      <c r="E39" s="16"/>
    </row>
    <row r="40" ht="34" customHeight="1" spans="1:5" x14ac:dyDescent="0.25">
      <c r="A40" s="16" t="s">
        <v>61</v>
      </c>
      <c r="B40" s="16"/>
      <c r="C40" s="16"/>
      <c r="D40" s="16"/>
      <c r="E40" s="16"/>
    </row>
    <row r="41" ht="34" customHeight="1" spans="1:5" x14ac:dyDescent="0.25">
      <c r="A41" s="16" t="s">
        <v>62</v>
      </c>
      <c r="B41" s="16"/>
      <c r="C41" s="16"/>
      <c r="D41" s="16"/>
      <c r="E41" s="16"/>
    </row>
    <row r="42" ht="34" customHeight="1" spans="1:5" x14ac:dyDescent="0.25">
      <c r="A42" s="16" t="s">
        <v>63</v>
      </c>
      <c r="B42" s="16"/>
      <c r="C42" s="16"/>
      <c r="D42" s="16"/>
      <c r="E42" s="16"/>
    </row>
    <row r="43" ht="34" customHeight="1" spans="1:5" x14ac:dyDescent="0.25">
      <c r="A43" s="16" t="s">
        <v>64</v>
      </c>
      <c r="B43" s="16"/>
      <c r="C43" s="16"/>
      <c r="D43" s="16"/>
      <c r="E43" s="16"/>
    </row>
    <row r="44" ht="34" customHeight="1" spans="1:5" x14ac:dyDescent="0.25">
      <c r="A44" s="16" t="s">
        <v>65</v>
      </c>
      <c r="B44" s="16"/>
      <c r="C44" s="16"/>
      <c r="D44" s="16"/>
      <c r="E44" s="16"/>
    </row>
    <row r="46" spans="1:1" x14ac:dyDescent="0.25">
      <c r="A46" s="17" t="s">
        <v>66</v>
      </c>
    </row>
  </sheetData>
  <mergeCells count="14">
    <mergeCell ref="A1:E1"/>
    <mergeCell ref="A2:E2"/>
    <mergeCell ref="B5:D5"/>
    <mergeCell ref="B12:D12"/>
    <mergeCell ref="B19:D19"/>
    <mergeCell ref="B24:D24"/>
    <mergeCell ref="B29:D29"/>
    <mergeCell ref="A36:F36"/>
    <mergeCell ref="A39:E39"/>
    <mergeCell ref="A40:E40"/>
    <mergeCell ref="A41:E41"/>
    <mergeCell ref="A42:E42"/>
    <mergeCell ref="A43:E43"/>
    <mergeCell ref="A44:E44"/>
  </mergeCells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6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4.3" customWidth="1"/>
    <col min="2" max="2" width="35.7" customWidth="1"/>
    <col min="3" max="3" width="18.6" customWidth="1"/>
    <col min="4" max="4" width="12.9" customWidth="1"/>
    <col min="5" max="5" width="48.6" customWidth="1"/>
  </cols>
  <sheetData>
    <row r="1" ht="19" customHeight="1" spans="1:5" x14ac:dyDescent="0.25">
      <c r="A1" s="1" t="s">
        <v>0</v>
      </c>
      <c r="B1" s="1"/>
      <c r="C1" s="1"/>
      <c r="D1" s="1"/>
      <c r="E1" s="1"/>
    </row>
    <row r="2" ht="19" customHeight="1" spans="1:5" x14ac:dyDescent="0.25">
      <c r="A2" s="2" t="s">
        <v>1</v>
      </c>
      <c r="B2" s="2"/>
      <c r="C2" s="2"/>
      <c r="D2" s="2"/>
      <c r="E2" s="2"/>
    </row>
    <row r="3" ht="19" customHeight="1" x14ac:dyDescent="0.25"/>
    <row r="4" ht="19" customHeight="1" spans="2:5" x14ac:dyDescent="0.25">
      <c r="B4" s="3" t="s">
        <v>2</v>
      </c>
      <c r="C4" s="3" t="s">
        <v>3</v>
      </c>
      <c r="D4" s="3" t="s">
        <v>4</v>
      </c>
      <c r="E4" s="3" t="s">
        <v>5</v>
      </c>
    </row>
    <row r="5" ht="19" customHeight="1" spans="2:4" x14ac:dyDescent="0.25">
      <c r="B5" s="4" t="s">
        <v>7</v>
      </c>
      <c r="C5" s="4"/>
      <c r="D5" s="4"/>
    </row>
    <row r="6" ht="19" customHeight="1" spans="2:5" x14ac:dyDescent="0.25">
      <c r="B6" s="5" t="s">
        <v>8</v>
      </c>
      <c r="C6" s="6">
        <f>'資金予算'!C6</f>
      </c>
      <c r="D6" s="5" t="s">
        <v>9</v>
      </c>
      <c r="E6" s="2" t="s">
        <v>10</v>
      </c>
    </row>
    <row r="7" ht="19" customHeight="1" spans="2:5" x14ac:dyDescent="0.25">
      <c r="B7" s="5" t="s">
        <v>11</v>
      </c>
      <c r="C7" s="6">
        <f>'資金予算'!C7</f>
      </c>
      <c r="D7" s="5" t="s">
        <v>9</v>
      </c>
      <c r="E7" s="2" t="s">
        <v>12</v>
      </c>
    </row>
    <row r="8" ht="19" customHeight="1" spans="2:5" x14ac:dyDescent="0.25">
      <c r="B8" s="5" t="s">
        <v>13</v>
      </c>
      <c r="C8" s="18">
        <f>C6*C7/100</f>
      </c>
      <c r="D8" s="5" t="s">
        <v>14</v>
      </c>
      <c r="E8" s="2" t="s">
        <v>15</v>
      </c>
    </row>
    <row r="9" ht="19" customHeight="1" spans="2:5" x14ac:dyDescent="0.25">
      <c r="B9" s="5" t="s">
        <v>16</v>
      </c>
      <c r="C9" s="6">
        <f>'資金予算'!C9</f>
      </c>
      <c r="D9" s="5" t="s">
        <v>14</v>
      </c>
      <c r="E9" s="2" t="s">
        <v>17</v>
      </c>
    </row>
    <row r="10" ht="19" customHeight="1" spans="2:5" x14ac:dyDescent="0.25">
      <c r="B10" s="9" t="s">
        <v>18</v>
      </c>
      <c r="C10" s="19">
        <f>C8+C9</f>
      </c>
      <c r="D10" s="9" t="s">
        <v>19</v>
      </c>
      <c r="E10" s="11" t="s">
        <v>20</v>
      </c>
    </row>
    <row r="11" ht="19" customHeight="1" x14ac:dyDescent="0.25"/>
    <row r="12" ht="19" customHeight="1" spans="2:4" x14ac:dyDescent="0.25">
      <c r="B12" s="4" t="s">
        <v>21</v>
      </c>
      <c r="C12" s="4"/>
      <c r="D12" s="4"/>
    </row>
    <row r="13" ht="19" customHeight="1" spans="2:5" x14ac:dyDescent="0.25">
      <c r="B13" s="5" t="s">
        <v>22</v>
      </c>
      <c r="C13" s="6">
        <f>'資金予算'!C13</f>
      </c>
      <c r="D13" s="5" t="s">
        <v>23</v>
      </c>
      <c r="E13" s="2" t="s">
        <v>24</v>
      </c>
    </row>
    <row r="14" ht="19" customHeight="1" spans="2:5" x14ac:dyDescent="0.25">
      <c r="B14" s="5" t="s">
        <v>25</v>
      </c>
      <c r="C14" s="6">
        <f>'資金予算'!C14</f>
      </c>
      <c r="D14" s="5" t="s">
        <v>23</v>
      </c>
      <c r="E14" s="2" t="s">
        <v>26</v>
      </c>
    </row>
    <row r="15" ht="19" customHeight="1" spans="2:5" x14ac:dyDescent="0.25">
      <c r="B15" s="5" t="s">
        <v>27</v>
      </c>
      <c r="C15" s="6">
        <f>'資金予算'!C15</f>
      </c>
      <c r="D15" s="5" t="s">
        <v>23</v>
      </c>
      <c r="E15" s="2" t="s">
        <v>28</v>
      </c>
    </row>
    <row r="16" ht="19" customHeight="1" spans="2:5" x14ac:dyDescent="0.25">
      <c r="B16" s="5" t="s">
        <v>29</v>
      </c>
      <c r="C16" s="6">
        <f>'資金予算'!C16</f>
      </c>
      <c r="D16" s="5" t="s">
        <v>23</v>
      </c>
      <c r="E16" s="2" t="s">
        <v>30</v>
      </c>
    </row>
    <row r="17" ht="19" customHeight="1" spans="2:5" x14ac:dyDescent="0.25">
      <c r="B17" s="9" t="s">
        <v>31</v>
      </c>
      <c r="C17" s="19">
        <f>SUM(C13:C16)</f>
      </c>
      <c r="D17" s="9" t="s">
        <v>32</v>
      </c>
      <c r="E17" s="11" t="s">
        <v>26</v>
      </c>
    </row>
    <row r="18" ht="19" customHeight="1" x14ac:dyDescent="0.25"/>
    <row r="19" ht="19" customHeight="1" spans="2:4" x14ac:dyDescent="0.25">
      <c r="B19" s="4" t="s">
        <v>33</v>
      </c>
      <c r="C19" s="4"/>
      <c r="D19" s="4"/>
    </row>
    <row r="20" ht="19" customHeight="1" spans="2:5" x14ac:dyDescent="0.25">
      <c r="B20" s="9" t="s">
        <v>34</v>
      </c>
      <c r="C20" s="19">
        <f>C10-C17</f>
      </c>
      <c r="D20" s="9" t="s">
        <v>35</v>
      </c>
      <c r="E20" s="2" t="s">
        <v>36</v>
      </c>
    </row>
    <row r="21" ht="19" customHeight="1" spans="2:4" x14ac:dyDescent="0.25">
      <c r="B21" s="5" t="s">
        <v>37</v>
      </c>
      <c r="C21" s="6">
        <f>'資金予算'!C21</f>
      </c>
      <c r="D21" s="5" t="s">
        <v>14</v>
      </c>
    </row>
    <row r="22" ht="19" customHeight="1" spans="2:5" x14ac:dyDescent="0.25">
      <c r="B22" s="9" t="s">
        <v>38</v>
      </c>
      <c r="C22" s="19">
        <f>C20+C21</f>
      </c>
      <c r="D22" s="9" t="s">
        <v>35</v>
      </c>
      <c r="E22" s="2" t="s">
        <v>39</v>
      </c>
    </row>
    <row r="23" ht="19" customHeight="1" x14ac:dyDescent="0.25"/>
    <row r="24" ht="19" customHeight="1" spans="2:4" x14ac:dyDescent="0.25">
      <c r="B24" s="4" t="s">
        <v>40</v>
      </c>
      <c r="C24" s="4"/>
      <c r="D24" s="4"/>
    </row>
    <row r="25" ht="19" customHeight="1" spans="2:5" x14ac:dyDescent="0.25">
      <c r="B25" s="5" t="s">
        <v>41</v>
      </c>
      <c r="C25" s="6">
        <f>'資金予算'!C25</f>
      </c>
      <c r="D25" s="5" t="s">
        <v>23</v>
      </c>
      <c r="E25" s="2" t="s">
        <v>26</v>
      </c>
    </row>
    <row r="26" ht="19" customHeight="1" spans="2:5" x14ac:dyDescent="0.25">
      <c r="B26" s="5" t="s">
        <v>42</v>
      </c>
      <c r="C26" s="6">
        <f>'資金予算'!C26</f>
      </c>
      <c r="D26" s="5" t="s">
        <v>23</v>
      </c>
      <c r="E26" s="2" t="s">
        <v>43</v>
      </c>
    </row>
    <row r="27" ht="19" customHeight="1" spans="2:5" x14ac:dyDescent="0.25">
      <c r="B27" s="9" t="s">
        <v>44</v>
      </c>
      <c r="C27" s="19">
        <f>C22-C25-C26</f>
      </c>
      <c r="D27" s="9" t="s">
        <v>45</v>
      </c>
      <c r="E27" s="11" t="s">
        <v>46</v>
      </c>
    </row>
    <row r="28" ht="19" customHeight="1" x14ac:dyDescent="0.25"/>
    <row r="29" ht="19" customHeight="1" spans="2:4" x14ac:dyDescent="0.25">
      <c r="B29" s="12" t="s">
        <v>47</v>
      </c>
      <c r="C29" s="12"/>
      <c r="D29" s="12"/>
    </row>
    <row r="30" ht="19" customHeight="1" spans="2:4" x14ac:dyDescent="0.25">
      <c r="B30" s="3" t="s">
        <v>48</v>
      </c>
      <c r="C30" s="3" t="s">
        <v>49</v>
      </c>
      <c r="D30" s="3" t="s">
        <v>50</v>
      </c>
    </row>
    <row r="31" ht="19" customHeight="1" spans="2:4" x14ac:dyDescent="0.25">
      <c r="B31" s="5" t="s">
        <v>51</v>
      </c>
      <c r="C31" s="20">
        <f>C10/C17</f>
      </c>
      <c r="D31" s="2" t="s">
        <v>52</v>
      </c>
    </row>
    <row r="32" ht="19" customHeight="1" spans="2:4" x14ac:dyDescent="0.25">
      <c r="B32" s="5" t="s">
        <v>53</v>
      </c>
      <c r="C32" s="18">
        <f>C10-C13-C14-C15</f>
      </c>
      <c r="D32" s="2" t="s">
        <v>54</v>
      </c>
    </row>
    <row r="33" ht="19" customHeight="1" spans="2:4" x14ac:dyDescent="0.25">
      <c r="B33" s="5" t="s">
        <v>55</v>
      </c>
      <c r="C33" s="20">
        <f>C27/C21</f>
      </c>
      <c r="D33" s="2" t="s">
        <v>26</v>
      </c>
    </row>
    <row r="34" ht="19" customHeight="1" spans="2:4" x14ac:dyDescent="0.25">
      <c r="B34" s="5" t="s">
        <v>56</v>
      </c>
      <c r="C34" s="18">
        <f>C6-C8</f>
      </c>
      <c r="D34" s="2" t="s">
        <v>57</v>
      </c>
    </row>
    <row r="36" spans="1:5" x14ac:dyDescent="0.25">
      <c r="A36" s="21" t="s">
        <v>67</v>
      </c>
      <c r="B36" s="21"/>
      <c r="C36" s="21"/>
      <c r="D36" s="21"/>
      <c r="E36" s="21"/>
    </row>
    <row r="38" spans="1:1" x14ac:dyDescent="0.25">
      <c r="A38" s="15" t="s">
        <v>59</v>
      </c>
    </row>
    <row r="39" ht="34" customHeight="1" spans="1:5" x14ac:dyDescent="0.25">
      <c r="A39" s="16" t="s">
        <v>60</v>
      </c>
      <c r="B39" s="16"/>
      <c r="C39" s="16"/>
      <c r="D39" s="16"/>
      <c r="E39" s="16"/>
    </row>
    <row r="40" ht="34" customHeight="1" spans="1:5" x14ac:dyDescent="0.25">
      <c r="A40" s="16" t="s">
        <v>61</v>
      </c>
      <c r="B40" s="16"/>
      <c r="C40" s="16"/>
      <c r="D40" s="16"/>
      <c r="E40" s="16"/>
    </row>
    <row r="41" ht="34" customHeight="1" spans="1:5" x14ac:dyDescent="0.25">
      <c r="A41" s="16" t="s">
        <v>62</v>
      </c>
      <c r="B41" s="16"/>
      <c r="C41" s="16"/>
      <c r="D41" s="16"/>
      <c r="E41" s="16"/>
    </row>
    <row r="42" ht="34" customHeight="1" spans="1:5" x14ac:dyDescent="0.25">
      <c r="A42" s="16" t="s">
        <v>63</v>
      </c>
      <c r="B42" s="16"/>
      <c r="C42" s="16"/>
      <c r="D42" s="16"/>
      <c r="E42" s="16"/>
    </row>
    <row r="43" ht="34" customHeight="1" spans="1:5" x14ac:dyDescent="0.25">
      <c r="A43" s="16" t="s">
        <v>64</v>
      </c>
      <c r="B43" s="16"/>
      <c r="C43" s="16"/>
      <c r="D43" s="16"/>
      <c r="E43" s="16"/>
    </row>
    <row r="44" ht="34" customHeight="1" spans="1:5" x14ac:dyDescent="0.25">
      <c r="A44" s="16" t="s">
        <v>65</v>
      </c>
      <c r="B44" s="16"/>
      <c r="C44" s="16"/>
      <c r="D44" s="16"/>
      <c r="E44" s="16"/>
    </row>
    <row r="46" spans="1:1" x14ac:dyDescent="0.25">
      <c r="A46" s="17" t="s">
        <v>66</v>
      </c>
    </row>
  </sheetData>
  <mergeCells count="14">
    <mergeCell ref="A1:E1"/>
    <mergeCell ref="A2:E2"/>
    <mergeCell ref="B5:D5"/>
    <mergeCell ref="B12:D12"/>
    <mergeCell ref="B19:D19"/>
    <mergeCell ref="B24:D24"/>
    <mergeCell ref="B29:D29"/>
    <mergeCell ref="A36:E36"/>
    <mergeCell ref="A39:E39"/>
    <mergeCell ref="A40:E40"/>
    <mergeCell ref="A41:E41"/>
    <mergeCell ref="A42:E42"/>
    <mergeCell ref="A43:E43"/>
    <mergeCell ref="A44:E44"/>
  </mergeCell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資金予算</vt:lpstr>
      <vt:lpstr>資金予算_答え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 寛明</dc:creator>
  <dc:title/>
  <dc:subject/>
  <dc:description/>
  <cp:keywords/>
  <cp:category/>
  <cp:lastModifiedBy>Unknown</cp:lastModifiedBy>
  <dcterms:created xsi:type="dcterms:W3CDTF">2026-08-28T00:00:00Z</dcterms:created>
  <dcterms:modified xsi:type="dcterms:W3CDTF">2026-08-28T00:00:00Z</dcterms:modified>
</cp:coreProperties>
</file>