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営業費用予算" state="visible" r:id="rId4"/>
    <sheet sheetId="2" name="営業費用予算_答え" state="visible" r:id="rId5"/>
  </sheets>
  <calcPr calcId="171027"/>
</workbook>
</file>

<file path=xl/sharedStrings.xml><?xml version="1.0" encoding="utf-8"?>
<sst xmlns="http://schemas.openxmlformats.org/spreadsheetml/2006/main" count="127" uniqueCount="60">
  <si>
    <t>ASTRA Manufacturing — 2027年度 営業費用予算</t>
  </si>
  <si>
    <t>金額は千USD。★費用を「変動費」と「固定費」に分けるのがこの表の主眼です。分け方でDay13の判断が変わります。</t>
  </si>
  <si>
    <t>Day17から受け取る与件</t>
  </si>
  <si>
    <t>値</t>
  </si>
  <si>
    <t>単位</t>
  </si>
  <si>
    <t>率・単価</t>
  </si>
  <si>
    <t/>
  </si>
  <si>
    <t>メモ</t>
  </si>
  <si>
    <t>売上高予算</t>
  </si>
  <si>
    <t>千USD</t>
  </si>
  <si>
    <t>変動販売費の計算に使う</t>
  </si>
  <si>
    <t>必要生産量</t>
  </si>
  <si>
    <t>個</t>
  </si>
  <si>
    <t>作業時間の計算に使う</t>
  </si>
  <si>
    <t>製品1個あたり直接作業時間</t>
  </si>
  <si>
    <t>時間/個</t>
  </si>
  <si>
    <t>費目</t>
  </si>
  <si>
    <t>変動費</t>
  </si>
  <si>
    <t>固定費</t>
  </si>
  <si>
    <t>合計</t>
  </si>
  <si>
    <t>変動比率</t>
  </si>
  <si>
    <t>何で動くか</t>
  </si>
  <si>
    <t>判定</t>
  </si>
  <si>
    <t>(1)</t>
  </si>
  <si>
    <t>(2)</t>
  </si>
  <si>
    <t>(3)</t>
  </si>
  <si>
    <t>(4)=(2)+(3)</t>
  </si>
  <si>
    <t>(5)=(2)/(4)</t>
  </si>
  <si>
    <t>総直接作業時間（千時間）</t>
  </si>
  <si>
    <t>★金額ではなく時間。ここが下の3行の元になる</t>
  </si>
  <si>
    <t>直接労務費</t>
  </si>
  <si>
    <t>★生産量に完全に比例する</t>
  </si>
  <si>
    <t>製造間接費</t>
  </si>
  <si>
    <t>★半分近くが固定。生産を止めても出ていく</t>
  </si>
  <si>
    <t>販管費</t>
  </si>
  <si>
    <t>★変動する相手は生産量ではなく売上高</t>
  </si>
  <si>
    <t>営業費用 合計（材料費を除く）</t>
  </si>
  <si>
    <t>★この内訳がDay13の限界利益につながる</t>
  </si>
  <si>
    <t>【製造間接費の配賦率】</t>
  </si>
  <si>
    <t>見るもの</t>
  </si>
  <si>
    <t>意味</t>
  </si>
  <si>
    <t>製造間接費の予定配賦率（USD/時間）</t>
  </si>
  <si>
    <t>★製品原価に間接費を乗せるための率</t>
  </si>
  <si>
    <t>製品1個あたりの配賦額（USD）</t>
  </si>
  <si>
    <t>1個作るごとに乗る間接費</t>
  </si>
  <si>
    <t>製造間接費に占める固定費</t>
  </si>
  <si>
    <t>★生産量が減っても消えない部分</t>
  </si>
  <si>
    <t>営業費用の対売上比率</t>
  </si>
  <si>
    <t>生産量が半分になったときの営業費用</t>
  </si>
  <si>
    <t>★半分にはならない</t>
  </si>
  <si>
    <t>使い方 ── 薄い色の欄が空いています。そこに =C6-C7 のような式を自分で入れてください。右端の「判定」列に ○ が出れば正解です。詰まったら下のタブ「営業費用予算_答え」を開くと式が見られます。青い文字の欄（前提の数字）を書き換えると、答えの側も一緒に動くので、自分の数字でも練習できます。</t>
  </si>
  <si>
    <t>【解説】営業費用予算</t>
  </si>
  <si>
    <t>この表の主眼は、費用を横に2つへ割ることです。C列が変動費、D列が固定費。合計だけ見ていては分からないことが、この分け方で見えます。F14 のとおり、営業費用のうち64%が変動費、残り36%が固定費です。</t>
  </si>
  <si>
    <t>10行目だけ、金額ではなく時間です。総直接作業時間 41.6千時間。これが11行目（直接労務費）と12行目（変動製造間接費）の両方の元になります。C10 をクリックすると、参照先が2つに分かれているのが見えます。</t>
  </si>
  <si>
    <t>13行目だけ、動く相手が違います。直接労務費と変動製造間接費は生産量（作業時間）で動きますが、変動販売費は売上高で動きます（C13 の式は =C4*5/100）。「変動費」と一口に言っても、何に対して変動するかは費目ごとに違います。</t>
  </si>
  <si>
    <t>18行目の予定配賦率 15 USD/時間 が、原価計算の入口です。製造間接費624を総作業時間41.6で割った率。1個作るのに40時間かかるので、1個あたり600 USD の間接費が乗ります（C19）。実際にいくらかかったかが分かるのは期末なので、期中は「予定」の率で乗せていきます。</t>
  </si>
  <si>
    <t>22行目を見てください。生産量が半分になっても、営業費用は半分になりません。変動費1,448は724へ半減しますが、固定費808はそのまま残るので、合計1,532（元の68%）。これが固定費の重さで、Day13の営業レバレッジの正体です。</t>
  </si>
  <si>
    <t>試してみてください。D12（固定製造間接費）を 208 から 800 に増やしてください。営業費用合計は 2,256 から 2,848 へ増え、変動比率（F14）は 64% から 51% へ下がります。設備投資で人手を減らすと、こういう構造になります。売れているときは強く、落ちたときに弱い会社です。</t>
  </si>
  <si>
    <t>さわる管理会計 Day18 — 営業費用予算 ／ https://sawaru.world/kanri/day18-1</t>
  </si>
  <si>
    <t>このシートは答えです。式が全部入っています。前提の数字は「営業費用予算」シートを見ているので、あちらを書き換えるとこちらも動きます。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</si>
</sst>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1EFE7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4" fillId="5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165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5" fontId="3" fillId="6" borderId="2" xfId="0" applyNumberFormat="1" applyFont="1" applyFill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5" width="18.6" customWidth="1"/>
    <col min="6" max="6" width="15.7" customWidth="1"/>
    <col min="7" max="7" width="47.1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spans="2:7" x14ac:dyDescent="0.25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9" customHeight="1" spans="2:7" x14ac:dyDescent="0.25">
      <c r="B4" s="4" t="s">
        <v>8</v>
      </c>
      <c r="C4" s="5">
        <v>4000</v>
      </c>
      <c r="D4" s="4" t="s">
        <v>9</v>
      </c>
      <c r="G4" s="2" t="s">
        <v>10</v>
      </c>
    </row>
    <row r="5" ht="19" customHeight="1" spans="2:7" x14ac:dyDescent="0.25">
      <c r="B5" s="4" t="s">
        <v>11</v>
      </c>
      <c r="C5" s="5">
        <v>1040</v>
      </c>
      <c r="D5" s="4" t="s">
        <v>12</v>
      </c>
      <c r="G5" s="2" t="s">
        <v>13</v>
      </c>
    </row>
    <row r="6" ht="19" customHeight="1" spans="2:7" x14ac:dyDescent="0.25">
      <c r="B6" s="4" t="s">
        <v>14</v>
      </c>
      <c r="C6" s="5">
        <v>40</v>
      </c>
      <c r="D6" s="4" t="s">
        <v>15</v>
      </c>
      <c r="E6" s="5">
        <v>20</v>
      </c>
      <c r="G6" s="2" t="s">
        <v>6</v>
      </c>
    </row>
    <row r="7" ht="19" customHeight="1" x14ac:dyDescent="0.25"/>
    <row r="8" ht="19" customHeight="1" spans="2:8" x14ac:dyDescent="0.2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</row>
    <row r="9" ht="19" customHeight="1" spans="2:7" x14ac:dyDescent="0.25"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6</v>
      </c>
    </row>
    <row r="10" ht="19" customHeight="1" spans="2:8" x14ac:dyDescent="0.25">
      <c r="B10" s="4" t="s">
        <v>28</v>
      </c>
      <c r="C10" s="7"/>
      <c r="G10" s="2" t="s">
        <v>29</v>
      </c>
      <c r="H10" s="8">
        <f>IF(C10="","",IF(ABS(C10-'営業費用予算_答え'!C10)&lt;=MAX(0.5,ABS('営業費用予算_答え'!C10)*0.0005),"○","もう一度"))</f>
      </c>
    </row>
    <row r="11" ht="19" customHeight="1" spans="2:8" x14ac:dyDescent="0.25">
      <c r="B11" s="4" t="s">
        <v>30</v>
      </c>
      <c r="C11" s="9"/>
      <c r="D11" s="10">
        <v>0</v>
      </c>
      <c r="E11" s="9"/>
      <c r="F11" s="11"/>
      <c r="G11" s="2" t="s">
        <v>31</v>
      </c>
      <c r="H11" s="8">
        <f>IF(OR(C11="",E11="",F11=""),"",IF(AND(ABS(C11-'営業費用予算_答え'!C11)&lt;=MAX(0.5,ABS('営業費用予算_答え'!C11)*0.0005),ABS(E11-'営業費用予算_答え'!E11)&lt;=MAX(0.5,ABS('営業費用予算_答え'!E11)*0.0005),ABS(F11-'営業費用予算_答え'!F11)&lt;=MAX(0.5,ABS('営業費用予算_答え'!F11)*0.0005)),"○","もう一度"))</f>
      </c>
    </row>
    <row r="12" ht="19" customHeight="1" spans="2:8" x14ac:dyDescent="0.25">
      <c r="B12" s="4" t="s">
        <v>32</v>
      </c>
      <c r="C12" s="9"/>
      <c r="D12" s="5">
        <v>208</v>
      </c>
      <c r="E12" s="9"/>
      <c r="F12" s="11"/>
      <c r="G12" s="2" t="s">
        <v>33</v>
      </c>
      <c r="H12" s="8">
        <f>IF(OR(C12="",E12="",F12=""),"",IF(AND(ABS(C12-'営業費用予算_答え'!C12)&lt;=MAX(0.5,ABS('営業費用予算_答え'!C12)*0.0005),ABS(E12-'営業費用予算_答え'!E12)&lt;=MAX(0.5,ABS('営業費用予算_答え'!E12)*0.0005),ABS(F12-'営業費用予算_答え'!F12)&lt;=MAX(0.5,ABS('営業費用予算_答え'!F12)*0.0005)),"○","もう一度"))</f>
      </c>
    </row>
    <row r="13" ht="19" customHeight="1" spans="2:8" x14ac:dyDescent="0.25">
      <c r="B13" s="4" t="s">
        <v>34</v>
      </c>
      <c r="C13" s="9"/>
      <c r="D13" s="5">
        <v>600</v>
      </c>
      <c r="E13" s="9"/>
      <c r="F13" s="11"/>
      <c r="G13" s="2" t="s">
        <v>35</v>
      </c>
      <c r="H13" s="8">
        <f>IF(OR(C13="",E13="",F13=""),"",IF(AND(ABS(C13-'営業費用予算_答え'!C13)&lt;=MAX(0.5,ABS('営業費用予算_答え'!C13)*0.0005),ABS(E13-'営業費用予算_答え'!E13)&lt;=MAX(0.5,ABS('営業費用予算_答え'!E13)*0.0005),ABS(F13-'営業費用予算_答え'!F13)&lt;=MAX(0.5,ABS('営業費用予算_答え'!F13)*0.0005)),"○","もう一度"))</f>
      </c>
    </row>
    <row r="14" ht="19" customHeight="1" spans="2:8" x14ac:dyDescent="0.25">
      <c r="B14" s="12" t="s">
        <v>36</v>
      </c>
      <c r="C14" s="13"/>
      <c r="D14" s="13"/>
      <c r="E14" s="13"/>
      <c r="F14" s="14"/>
      <c r="G14" s="15" t="s">
        <v>37</v>
      </c>
      <c r="H14" s="8">
        <f>IF(OR(C14="",D14="",E14="",F14=""),"",IF(AND(ABS(C14-'営業費用予算_答え'!C14)&lt;=MAX(0.5,ABS('営業費用予算_答え'!C14)*0.0005),ABS(D14-'営業費用予算_答え'!D14)&lt;=MAX(0.5,ABS('営業費用予算_答え'!D14)*0.0005),ABS(E14-'営業費用予算_答え'!E14)&lt;=MAX(0.5,ABS('営業費用予算_答え'!E14)*0.0005),ABS(F14-'営業費用予算_答え'!F14)&lt;=MAX(0.5,ABS('営業費用予算_答え'!F14)*0.0005)),"○","もう一度"))</f>
      </c>
    </row>
    <row r="15" ht="19" customHeight="1" x14ac:dyDescent="0.25"/>
    <row r="16" ht="19" customHeight="1" spans="2:5" x14ac:dyDescent="0.25">
      <c r="B16" s="16" t="s">
        <v>38</v>
      </c>
      <c r="C16" s="16"/>
      <c r="D16" s="16"/>
      <c r="E16" s="16"/>
    </row>
    <row r="17" ht="19" customHeight="1" spans="2:5" x14ac:dyDescent="0.25">
      <c r="B17" s="3" t="s">
        <v>39</v>
      </c>
      <c r="C17" s="3" t="s">
        <v>3</v>
      </c>
      <c r="D17" s="3" t="s">
        <v>6</v>
      </c>
      <c r="E17" s="3" t="s">
        <v>40</v>
      </c>
    </row>
    <row r="18" ht="19" customHeight="1" spans="2:8" x14ac:dyDescent="0.25">
      <c r="B18" s="4" t="s">
        <v>41</v>
      </c>
      <c r="C18" s="7"/>
      <c r="E18" s="2" t="s">
        <v>42</v>
      </c>
      <c r="H18" s="8">
        <f>IF(C18="","",IF(ABS(C18-'営業費用予算_答え'!C18)&lt;=MAX(0.5,ABS('営業費用予算_答え'!C18)*0.0005),"○","もう一度"))</f>
      </c>
    </row>
    <row r="19" ht="19" customHeight="1" spans="2:8" x14ac:dyDescent="0.25">
      <c r="B19" s="4" t="s">
        <v>43</v>
      </c>
      <c r="C19" s="7"/>
      <c r="E19" s="2" t="s">
        <v>44</v>
      </c>
      <c r="H19" s="8">
        <f>IF(C19="","",IF(ABS(C19-'営業費用予算_答え'!C19)&lt;=MAX(0.5,ABS('営業費用予算_答え'!C19)*0.0005),"○","もう一度"))</f>
      </c>
    </row>
    <row r="20" ht="19" customHeight="1" spans="2:8" x14ac:dyDescent="0.25">
      <c r="B20" s="4" t="s">
        <v>45</v>
      </c>
      <c r="C20" s="11"/>
      <c r="E20" s="2" t="s">
        <v>46</v>
      </c>
      <c r="H20" s="8">
        <f>IF(C20="","",IF(ABS(C20-'営業費用予算_答え'!C20)&lt;=MAX(0.5,ABS('営業費用予算_答え'!C20)*0.0005),"○","もう一度"))</f>
      </c>
    </row>
    <row r="21" ht="19" customHeight="1" spans="2:8" x14ac:dyDescent="0.25">
      <c r="B21" s="4" t="s">
        <v>47</v>
      </c>
      <c r="C21" s="11"/>
      <c r="E21" s="2" t="s">
        <v>6</v>
      </c>
      <c r="H21" s="8">
        <f>IF(C21="","",IF(ABS(C21-'営業費用予算_答え'!C21)&lt;=MAX(0.5,ABS('営業費用予算_答え'!C21)*0.0005),"○","もう一度"))</f>
      </c>
    </row>
    <row r="22" ht="19" customHeight="1" spans="2:8" x14ac:dyDescent="0.25">
      <c r="B22" s="4" t="s">
        <v>48</v>
      </c>
      <c r="C22" s="9"/>
      <c r="E22" s="2" t="s">
        <v>49</v>
      </c>
      <c r="H22" s="8">
        <f>IF(C22="","",IF(ABS(C22-'営業費用予算_答え'!C22)&lt;=MAX(0.5,ABS('営業費用予算_答え'!C22)*0.0005),"○","もう一度"))</f>
      </c>
    </row>
    <row r="24" ht="46" customHeight="1" spans="1:8" x14ac:dyDescent="0.25">
      <c r="A24" s="17" t="s">
        <v>50</v>
      </c>
      <c r="B24" s="17"/>
      <c r="C24" s="17"/>
      <c r="D24" s="17"/>
      <c r="E24" s="17"/>
      <c r="F24" s="17"/>
      <c r="G24" s="17"/>
      <c r="H24" s="17"/>
    </row>
    <row r="26" spans="1:1" x14ac:dyDescent="0.25">
      <c r="A26" s="18" t="s">
        <v>51</v>
      </c>
    </row>
    <row r="27" ht="34" customHeight="1" spans="1:7" x14ac:dyDescent="0.25">
      <c r="A27" s="19" t="s">
        <v>52</v>
      </c>
      <c r="B27" s="19"/>
      <c r="C27" s="19"/>
      <c r="D27" s="19"/>
      <c r="E27" s="19"/>
      <c r="F27" s="19"/>
      <c r="G27" s="19"/>
    </row>
    <row r="28" ht="34" customHeight="1" spans="1:7" x14ac:dyDescent="0.25">
      <c r="A28" s="19" t="s">
        <v>53</v>
      </c>
      <c r="B28" s="19"/>
      <c r="C28" s="19"/>
      <c r="D28" s="19"/>
      <c r="E28" s="19"/>
      <c r="F28" s="19"/>
      <c r="G28" s="19"/>
    </row>
    <row r="29" ht="34" customHeight="1" spans="1:7" x14ac:dyDescent="0.25">
      <c r="A29" s="19" t="s">
        <v>54</v>
      </c>
      <c r="B29" s="19"/>
      <c r="C29" s="19"/>
      <c r="D29" s="19"/>
      <c r="E29" s="19"/>
      <c r="F29" s="19"/>
      <c r="G29" s="19"/>
    </row>
    <row r="30" ht="34" customHeight="1" spans="1:7" x14ac:dyDescent="0.25">
      <c r="A30" s="19" t="s">
        <v>55</v>
      </c>
      <c r="B30" s="19"/>
      <c r="C30" s="19"/>
      <c r="D30" s="19"/>
      <c r="E30" s="19"/>
      <c r="F30" s="19"/>
      <c r="G30" s="19"/>
    </row>
    <row r="31" ht="34" customHeight="1" spans="1:7" x14ac:dyDescent="0.25">
      <c r="A31" s="19" t="s">
        <v>56</v>
      </c>
      <c r="B31" s="19"/>
      <c r="C31" s="19"/>
      <c r="D31" s="19"/>
      <c r="E31" s="19"/>
      <c r="F31" s="19"/>
      <c r="G31" s="19"/>
    </row>
    <row r="32" ht="34" customHeight="1" spans="1:7" x14ac:dyDescent="0.25">
      <c r="A32" s="19" t="s">
        <v>57</v>
      </c>
      <c r="B32" s="19"/>
      <c r="C32" s="19"/>
      <c r="D32" s="19"/>
      <c r="E32" s="19"/>
      <c r="F32" s="19"/>
      <c r="G32" s="19"/>
    </row>
    <row r="34" spans="1:1" x14ac:dyDescent="0.25">
      <c r="A34" s="20" t="s">
        <v>58</v>
      </c>
    </row>
  </sheetData>
  <mergeCells count="10">
    <mergeCell ref="A1:G1"/>
    <mergeCell ref="A2:G2"/>
    <mergeCell ref="B16:E16"/>
    <mergeCell ref="A24:H24"/>
    <mergeCell ref="A27:G27"/>
    <mergeCell ref="A28:G28"/>
    <mergeCell ref="A29:G29"/>
    <mergeCell ref="A30:G30"/>
    <mergeCell ref="A31:G31"/>
    <mergeCell ref="A32:G32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5" width="18.6" customWidth="1"/>
    <col min="6" max="6" width="15.7" customWidth="1"/>
    <col min="7" max="7" width="47.1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spans="2:7" x14ac:dyDescent="0.25"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9" customHeight="1" spans="2:7" x14ac:dyDescent="0.25">
      <c r="B4" s="4" t="s">
        <v>8</v>
      </c>
      <c r="C4" s="5">
        <f>'営業費用予算'!C4</f>
      </c>
      <c r="D4" s="4" t="s">
        <v>9</v>
      </c>
      <c r="G4" s="2" t="s">
        <v>10</v>
      </c>
    </row>
    <row r="5" ht="19" customHeight="1" spans="2:7" x14ac:dyDescent="0.25">
      <c r="B5" s="4" t="s">
        <v>11</v>
      </c>
      <c r="C5" s="5">
        <f>'営業費用予算'!C5</f>
      </c>
      <c r="D5" s="4" t="s">
        <v>12</v>
      </c>
      <c r="G5" s="2" t="s">
        <v>13</v>
      </c>
    </row>
    <row r="6" ht="19" customHeight="1" spans="2:7" x14ac:dyDescent="0.25">
      <c r="B6" s="4" t="s">
        <v>14</v>
      </c>
      <c r="C6" s="5">
        <f>'営業費用予算'!C6</f>
      </c>
      <c r="D6" s="4" t="s">
        <v>15</v>
      </c>
      <c r="E6" s="5">
        <f>'営業費用予算'!E6</f>
      </c>
      <c r="G6" s="2" t="s">
        <v>6</v>
      </c>
    </row>
    <row r="7" ht="19" customHeight="1" x14ac:dyDescent="0.25"/>
    <row r="8" ht="19" customHeight="1" spans="2:7" x14ac:dyDescent="0.2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</row>
    <row r="9" ht="19" customHeight="1" spans="2:7" x14ac:dyDescent="0.25"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6</v>
      </c>
    </row>
    <row r="10" ht="19" customHeight="1" spans="2:7" x14ac:dyDescent="0.25">
      <c r="B10" s="4" t="s">
        <v>28</v>
      </c>
      <c r="C10" s="21">
        <f>C5*C6/1000</f>
      </c>
      <c r="G10" s="2" t="s">
        <v>29</v>
      </c>
    </row>
    <row r="11" ht="19" customHeight="1" spans="2:7" x14ac:dyDescent="0.25">
      <c r="B11" s="4" t="s">
        <v>30</v>
      </c>
      <c r="C11" s="10">
        <f>C10*E6</f>
      </c>
      <c r="D11" s="10">
        <v>0</v>
      </c>
      <c r="E11" s="10">
        <f>C11+D11</f>
      </c>
      <c r="F11" s="22">
        <f>C11/E11</f>
      </c>
      <c r="G11" s="2" t="s">
        <v>31</v>
      </c>
    </row>
    <row r="12" ht="19" customHeight="1" spans="2:7" x14ac:dyDescent="0.25">
      <c r="B12" s="4" t="s">
        <v>32</v>
      </c>
      <c r="C12" s="10">
        <f>C10*10</f>
      </c>
      <c r="D12" s="5">
        <f>'営業費用予算'!D12</f>
      </c>
      <c r="E12" s="10">
        <f>C12+D12</f>
      </c>
      <c r="F12" s="22">
        <f>C12/E12</f>
      </c>
      <c r="G12" s="2" t="s">
        <v>33</v>
      </c>
    </row>
    <row r="13" ht="19" customHeight="1" spans="2:7" x14ac:dyDescent="0.25">
      <c r="B13" s="4" t="s">
        <v>34</v>
      </c>
      <c r="C13" s="10">
        <f>C4*5/100</f>
      </c>
      <c r="D13" s="5">
        <f>'営業費用予算'!D13</f>
      </c>
      <c r="E13" s="10">
        <f>C13+D13</f>
      </c>
      <c r="F13" s="22">
        <f>C13/E13</f>
      </c>
      <c r="G13" s="2" t="s">
        <v>35</v>
      </c>
    </row>
    <row r="14" ht="19" customHeight="1" spans="2:7" x14ac:dyDescent="0.25">
      <c r="B14" s="12" t="s">
        <v>36</v>
      </c>
      <c r="C14" s="23">
        <f>SUM(C11:C13)</f>
      </c>
      <c r="D14" s="23">
        <f>SUM(D11:D13)</f>
      </c>
      <c r="E14" s="23">
        <f>C14+D14</f>
      </c>
      <c r="F14" s="24">
        <f>C14/E14</f>
      </c>
      <c r="G14" s="15" t="s">
        <v>37</v>
      </c>
    </row>
    <row r="15" ht="19" customHeight="1" x14ac:dyDescent="0.25"/>
    <row r="16" ht="19" customHeight="1" spans="2:5" x14ac:dyDescent="0.25">
      <c r="B16" s="16" t="s">
        <v>38</v>
      </c>
      <c r="C16" s="16"/>
      <c r="D16" s="16"/>
      <c r="E16" s="16"/>
    </row>
    <row r="17" ht="19" customHeight="1" spans="2:5" x14ac:dyDescent="0.25">
      <c r="B17" s="3" t="s">
        <v>39</v>
      </c>
      <c r="C17" s="3" t="s">
        <v>3</v>
      </c>
      <c r="D17" s="3" t="s">
        <v>6</v>
      </c>
      <c r="E17" s="3" t="s">
        <v>40</v>
      </c>
    </row>
    <row r="18" ht="19" customHeight="1" spans="2:5" x14ac:dyDescent="0.25">
      <c r="B18" s="4" t="s">
        <v>41</v>
      </c>
      <c r="C18" s="21">
        <f>E12/C10</f>
      </c>
      <c r="E18" s="2" t="s">
        <v>42</v>
      </c>
    </row>
    <row r="19" ht="19" customHeight="1" spans="2:5" x14ac:dyDescent="0.25">
      <c r="B19" s="4" t="s">
        <v>43</v>
      </c>
      <c r="C19" s="21">
        <f>C18*C6</f>
      </c>
      <c r="E19" s="2" t="s">
        <v>44</v>
      </c>
    </row>
    <row r="20" ht="19" customHeight="1" spans="2:5" x14ac:dyDescent="0.25">
      <c r="B20" s="4" t="s">
        <v>45</v>
      </c>
      <c r="C20" s="22">
        <f>D12/E12</f>
      </c>
      <c r="E20" s="2" t="s">
        <v>46</v>
      </c>
    </row>
    <row r="21" ht="19" customHeight="1" spans="2:5" x14ac:dyDescent="0.25">
      <c r="B21" s="4" t="s">
        <v>47</v>
      </c>
      <c r="C21" s="22">
        <f>E14/C4</f>
      </c>
      <c r="E21" s="2" t="s">
        <v>6</v>
      </c>
    </row>
    <row r="22" ht="19" customHeight="1" spans="2:5" x14ac:dyDescent="0.25">
      <c r="B22" s="4" t="s">
        <v>48</v>
      </c>
      <c r="C22" s="10">
        <f>C14/2+D14</f>
      </c>
      <c r="E22" s="2" t="s">
        <v>49</v>
      </c>
    </row>
    <row r="24" spans="1:7" x14ac:dyDescent="0.25">
      <c r="A24" s="25" t="s">
        <v>59</v>
      </c>
      <c r="B24" s="25"/>
      <c r="C24" s="25"/>
      <c r="D24" s="25"/>
      <c r="E24" s="25"/>
      <c r="F24" s="25"/>
      <c r="G24" s="25"/>
    </row>
    <row r="26" spans="1:1" x14ac:dyDescent="0.25">
      <c r="A26" s="18" t="s">
        <v>51</v>
      </c>
    </row>
    <row r="27" ht="34" customHeight="1" spans="1:7" x14ac:dyDescent="0.25">
      <c r="A27" s="19" t="s">
        <v>52</v>
      </c>
      <c r="B27" s="19"/>
      <c r="C27" s="19"/>
      <c r="D27" s="19"/>
      <c r="E27" s="19"/>
      <c r="F27" s="19"/>
      <c r="G27" s="19"/>
    </row>
    <row r="28" ht="34" customHeight="1" spans="1:7" x14ac:dyDescent="0.25">
      <c r="A28" s="19" t="s">
        <v>53</v>
      </c>
      <c r="B28" s="19"/>
      <c r="C28" s="19"/>
      <c r="D28" s="19"/>
      <c r="E28" s="19"/>
      <c r="F28" s="19"/>
      <c r="G28" s="19"/>
    </row>
    <row r="29" ht="34" customHeight="1" spans="1:7" x14ac:dyDescent="0.25">
      <c r="A29" s="19" t="s">
        <v>54</v>
      </c>
      <c r="B29" s="19"/>
      <c r="C29" s="19"/>
      <c r="D29" s="19"/>
      <c r="E29" s="19"/>
      <c r="F29" s="19"/>
      <c r="G29" s="19"/>
    </row>
    <row r="30" ht="34" customHeight="1" spans="1:7" x14ac:dyDescent="0.25">
      <c r="A30" s="19" t="s">
        <v>55</v>
      </c>
      <c r="B30" s="19"/>
      <c r="C30" s="19"/>
      <c r="D30" s="19"/>
      <c r="E30" s="19"/>
      <c r="F30" s="19"/>
      <c r="G30" s="19"/>
    </row>
    <row r="31" ht="34" customHeight="1" spans="1:7" x14ac:dyDescent="0.25">
      <c r="A31" s="19" t="s">
        <v>56</v>
      </c>
      <c r="B31" s="19"/>
      <c r="C31" s="19"/>
      <c r="D31" s="19"/>
      <c r="E31" s="19"/>
      <c r="F31" s="19"/>
      <c r="G31" s="19"/>
    </row>
    <row r="32" ht="34" customHeight="1" spans="1:7" x14ac:dyDescent="0.25">
      <c r="A32" s="19" t="s">
        <v>57</v>
      </c>
      <c r="B32" s="19"/>
      <c r="C32" s="19"/>
      <c r="D32" s="19"/>
      <c r="E32" s="19"/>
      <c r="F32" s="19"/>
      <c r="G32" s="19"/>
    </row>
    <row r="34" spans="1:1" x14ac:dyDescent="0.25">
      <c r="A34" s="20" t="s">
        <v>58</v>
      </c>
    </row>
  </sheetData>
  <mergeCells count="10">
    <mergeCell ref="A1:G1"/>
    <mergeCell ref="A2:G2"/>
    <mergeCell ref="B16:E16"/>
    <mergeCell ref="A24:G24"/>
    <mergeCell ref="A27:G27"/>
    <mergeCell ref="A28:G28"/>
    <mergeCell ref="A29:G29"/>
    <mergeCell ref="A30:G30"/>
    <mergeCell ref="A31:G31"/>
    <mergeCell ref="A32:G32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営業費用予算</vt:lpstr>
      <vt:lpstr>営業費用予算_答え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