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つの基準" state="visible" r:id="rId4"/>
    <sheet sheetId="2" name="2つの基準_答え" state="visible" r:id="rId5"/>
  </sheets>
  <calcPr calcId="171027"/>
</workbook>
</file>

<file path=xl/sharedStrings.xml><?xml version="1.0" encoding="utf-8"?>
<sst xmlns="http://schemas.openxmlformats.org/spreadsheetml/2006/main" count="123" uniqueCount="57">
  <si>
    <t>Horizon Trading — 同じ1年を、2つの基準で</t>
  </si>
  <si>
    <t>単位: 千USD。法人税率は20%（両基準とも同じ）。★取引はまったく同じ。違うのは基準だけです。</t>
  </si>
  <si>
    <t>与件（両基準に共通）</t>
  </si>
  <si>
    <t>値</t>
  </si>
  <si>
    <t>メモ</t>
  </si>
  <si>
    <t>在庫の期末評価</t>
  </si>
  <si>
    <t/>
  </si>
  <si>
    <t>売上高</t>
  </si>
  <si>
    <t>LIFO 期末在庫（US GAAPのみ可）</t>
  </si>
  <si>
    <t>販売可能総額（期首在庫＋仕入）</t>
  </si>
  <si>
    <t>FIFO 期末在庫</t>
  </si>
  <si>
    <t>項目</t>
  </si>
  <si>
    <t>US GAAP</t>
  </si>
  <si>
    <t>IFRS</t>
  </si>
  <si>
    <t>差（IFRS − GAAP）</t>
  </si>
  <si>
    <t>なぜ違うのか</t>
  </si>
  <si>
    <t>判定</t>
  </si>
  <si>
    <t>(1)</t>
  </si>
  <si>
    <t>(2)</t>
  </si>
  <si>
    <t>(3)</t>
  </si>
  <si>
    <t>(4)=(3)-(2)</t>
  </si>
  <si>
    <t>取引は1つなので当然おなじ</t>
  </si>
  <si>
    <t>売上原価</t>
  </si>
  <si>
    <t>★IFRSはLIFOを認めない（IAS 2）</t>
  </si>
  <si>
    <t>販売管理費</t>
  </si>
  <si>
    <t>開発費 支出</t>
  </si>
  <si>
    <t>うち資産計上の要件を満たす額</t>
  </si>
  <si>
    <t>US GAAPは原則すべて費用（一部ソフトを除く）</t>
  </si>
  <si>
    <t>資産計上分の当期償却費</t>
  </si>
  <si>
    <t>★資産にしても、償却で少しずつ費用になる</t>
  </si>
  <si>
    <t>当期に費用にする開発費</t>
  </si>
  <si>
    <t>差の160が、そのまま利益の差になる</t>
  </si>
  <si>
    <t>税引前利益</t>
  </si>
  <si>
    <t>当期純利益（税率20%）</t>
  </si>
  <si>
    <t>★同じ会社の同じ1年なのに、これだけ違う</t>
  </si>
  <si>
    <t>建物の再評価差益（税引後）</t>
  </si>
  <si>
    <t>US GAAPは取得原価のまま。OCIへ入る</t>
  </si>
  <si>
    <t>包括利益</t>
  </si>
  <si>
    <t>【比べる】</t>
  </si>
  <si>
    <t>見るもの</t>
  </si>
  <si>
    <t>意味</t>
  </si>
  <si>
    <t>IFRS純利益 ÷ GAAP純利益</t>
  </si>
  <si>
    <t>★基準だけでこれだけ動く</t>
  </si>
  <si>
    <t>在庫の差が生んだ利益差（税引後）</t>
  </si>
  <si>
    <t>LIFO を使えるかどうか</t>
  </si>
  <si>
    <t>開発費の差が生んだ利益差（税引後）</t>
  </si>
  <si>
    <t>資産計上できるかどうか</t>
  </si>
  <si>
    <t>使い方 ── 薄い色の欄が空いています。そこに =C6-C7 のような式を自分で入れてください。右端の「判定」列に ○ が出れば正解です。詰まったら下のタブ「2つの基準_答え」を開くと式が見られます。青い文字の欄（前提の数字）を書き換えると、答えの側も一緒に動くので、自分の数字でも練習できます。</t>
  </si>
  <si>
    <t>【解説】2つの基準</t>
  </si>
  <si>
    <t>取引はまったく同じ1年です。同じ売上、同じ仕入、同じ開発費。それでも C16 と D16 の当期純利益が違います。会社の実力が違うのではなく、記録のルールが違うだけ──これがこの回の骨格です。</t>
  </si>
  <si>
    <t>差の1つ目は在庫です。US GAAPはLIFO（後入先出）を選べますが、IFRSはLIFOを禁止しています（IAS 2）。仕入単価が上がっている局面では、LIFOの方が売上原価が大きく出るので、利益は小さくなります。E9 が −650、つまり IFRSの売上原価の方が 650 小さいということです。</t>
  </si>
  <si>
    <t>差の2つ目は開発費です。US GAAPは研究開発費を原則すべて費用にしますが、IFRSは一定の要件を満たした開発費を資産にできます（IAS 38）。D14 の式を見てください。支出300から資産計上分200を引き、当期の償却費40を足して 140。US GAAPの300と比べて 160 少ない。</t>
  </si>
  <si>
    <t>17行目の再評価は、IFRSにしかありません。固定資産を時価に洗い替えられる（IAS 16）。ただし差益は純利益ではなくOCIへ入るので、D16（純利益）は動かず、D18（包括利益）だけが動きます。Day7のAFSと同じ構造です。</t>
  </si>
  <si>
    <t>だから「利益が大きい会社が優秀」とは言えません。C22 を見てください。IFRSの純利益はGAAPの 2.16倍。国際比較をするときは、まずどちらの基準かを確かめる必要があります。23・24行目が、その差の内訳です。</t>
  </si>
  <si>
    <t>試してみてください。F4（LIFO期末在庫）を 2200 から 2850 に、つまりFIFOと同じにすると、在庫による差が消えて、残るのは開発費の差だけになります。どの差がどれだけ効いているかが、1セルで切り分けられます。</t>
  </si>
  <si>
    <t>さわる管理会計 Day11 — IFRSとUS GAAPの差 ／ https://sawaru.world/kanri/day11-1</t>
  </si>
  <si>
    <t>このシートは答えです。式が全部入っています。前提の数字は「2つの基準」シートを見ているので、あちらを書き換えるとこちらも動きます。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</si>
</sst>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倍&quot;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646A70"/>
      <sz val="9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1EFE7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0" fontId="7" fillId="6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4" fillId="0" borderId="1" xfId="0" applyNumberFormat="1" applyFont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2.9" customWidth="1"/>
    <col min="3" max="4" width="20" customWidth="1"/>
    <col min="5" max="5" width="17.1" customWidth="1"/>
    <col min="6" max="6" width="45.7" customWidth="1"/>
    <col min="7" max="7" width="12" customWidth="1"/>
  </cols>
  <sheetData>
    <row r="1" ht="19" customHeight="1" spans="1:6" x14ac:dyDescent="0.25">
      <c r="A1" s="1" t="s">
        <v>0</v>
      </c>
      <c r="B1" s="1"/>
      <c r="C1" s="1"/>
      <c r="D1" s="1"/>
      <c r="E1" s="1"/>
      <c r="F1" s="1"/>
    </row>
    <row r="2" ht="19" customHeight="1" spans="1:6" x14ac:dyDescent="0.25">
      <c r="A2" s="2" t="s">
        <v>1</v>
      </c>
      <c r="B2" s="2"/>
      <c r="C2" s="2"/>
      <c r="D2" s="2"/>
      <c r="E2" s="2"/>
      <c r="F2" s="2"/>
    </row>
    <row r="3" ht="19" customHeight="1" spans="2:6" x14ac:dyDescent="0.25"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19" customHeight="1" spans="2:6" x14ac:dyDescent="0.25">
      <c r="B4" s="4" t="s">
        <v>7</v>
      </c>
      <c r="C4" s="5">
        <v>5400</v>
      </c>
      <c r="E4" s="3" t="s">
        <v>8</v>
      </c>
      <c r="F4" s="5">
        <v>2200</v>
      </c>
    </row>
    <row r="5" ht="19" customHeight="1" spans="2:6" x14ac:dyDescent="0.25">
      <c r="B5" s="4" t="s">
        <v>9</v>
      </c>
      <c r="C5" s="5">
        <v>6250</v>
      </c>
      <c r="E5" s="3" t="s">
        <v>10</v>
      </c>
      <c r="F5" s="5">
        <v>2850</v>
      </c>
    </row>
    <row r="6" ht="19" customHeight="1" spans="2:7" x14ac:dyDescent="0.25"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</row>
    <row r="7" ht="19" customHeight="1" spans="2:6" x14ac:dyDescent="0.25">
      <c r="B7" s="6" t="s">
        <v>17</v>
      </c>
      <c r="C7" s="6" t="s">
        <v>18</v>
      </c>
      <c r="D7" s="6" t="s">
        <v>19</v>
      </c>
      <c r="E7" s="6" t="s">
        <v>20</v>
      </c>
      <c r="F7" s="6" t="s">
        <v>6</v>
      </c>
    </row>
    <row r="8" ht="19" customHeight="1" spans="2:7" x14ac:dyDescent="0.25">
      <c r="B8" s="4" t="s">
        <v>7</v>
      </c>
      <c r="C8" s="7"/>
      <c r="D8" s="7"/>
      <c r="E8" s="7"/>
      <c r="F8" s="2" t="s">
        <v>21</v>
      </c>
      <c r="G8" s="8">
        <f>IF(OR(C8="",D8="",E8=""),"",IF(AND(ABS(C8-'2つの基準_答え'!C8)&lt;=MAX(0.5,ABS('2つの基準_答え'!C8)*0.0005),ABS(D8-'2つの基準_答え'!D8)&lt;=MAX(0.5,ABS('2つの基準_答え'!D8)*0.0005),ABS(E8-'2つの基準_答え'!E8)&lt;=MAX(0.5,ABS('2つの基準_答え'!E8)*0.0005)),"○","もう一度"))</f>
      </c>
    </row>
    <row r="9" ht="19" customHeight="1" spans="2:7" x14ac:dyDescent="0.25">
      <c r="B9" s="4" t="s">
        <v>22</v>
      </c>
      <c r="C9" s="7"/>
      <c r="D9" s="7"/>
      <c r="E9" s="7"/>
      <c r="F9" s="2" t="s">
        <v>23</v>
      </c>
      <c r="G9" s="8">
        <f>IF(OR(C9="",D9="",E9=""),"",IF(AND(ABS(C9-'2つの基準_答え'!C9)&lt;=MAX(0.5,ABS('2つの基準_答え'!C9)*0.0005),ABS(D9-'2つの基準_答え'!D9)&lt;=MAX(0.5,ABS('2つの基準_答え'!D9)*0.0005),ABS(E9-'2つの基準_答え'!E9)&lt;=MAX(0.5,ABS('2つの基準_答え'!E9)*0.0005)),"○","もう一度"))</f>
      </c>
    </row>
    <row r="10" ht="19" customHeight="1" spans="2:7" x14ac:dyDescent="0.25">
      <c r="B10" s="4" t="s">
        <v>24</v>
      </c>
      <c r="C10" s="5">
        <v>350</v>
      </c>
      <c r="D10" s="7"/>
      <c r="E10" s="7"/>
      <c r="F10" s="2" t="s">
        <v>6</v>
      </c>
      <c r="G10" s="8">
        <f>IF(OR(D10="",E10=""),"",IF(AND(ABS(D10-'2つの基準_答え'!D10)&lt;=MAX(0.5,ABS('2つの基準_答え'!D10)*0.0005),ABS(E10-'2つの基準_答え'!E10)&lt;=MAX(0.5,ABS('2つの基準_答え'!E10)*0.0005)),"○","もう一度"))</f>
      </c>
    </row>
    <row r="11" ht="19" customHeight="1" spans="2:3" x14ac:dyDescent="0.25">
      <c r="B11" s="4" t="s">
        <v>25</v>
      </c>
      <c r="C11" s="5">
        <v>300</v>
      </c>
    </row>
    <row r="12" ht="19" customHeight="1" spans="2:6" x14ac:dyDescent="0.25">
      <c r="B12" s="4" t="s">
        <v>26</v>
      </c>
      <c r="D12" s="5">
        <v>200</v>
      </c>
      <c r="F12" s="2" t="s">
        <v>27</v>
      </c>
    </row>
    <row r="13" ht="19" customHeight="1" spans="2:6" x14ac:dyDescent="0.25">
      <c r="B13" s="4" t="s">
        <v>28</v>
      </c>
      <c r="D13" s="5">
        <v>40</v>
      </c>
      <c r="F13" s="2" t="s">
        <v>29</v>
      </c>
    </row>
    <row r="14" ht="19" customHeight="1" spans="2:7" x14ac:dyDescent="0.25">
      <c r="B14" s="4" t="s">
        <v>30</v>
      </c>
      <c r="C14" s="7"/>
      <c r="D14" s="7"/>
      <c r="E14" s="7"/>
      <c r="F14" s="2" t="s">
        <v>31</v>
      </c>
      <c r="G14" s="8">
        <f>IF(OR(C14="",D14="",E14=""),"",IF(AND(ABS(C14-'2つの基準_答え'!C14)&lt;=MAX(0.5,ABS('2つの基準_答え'!C14)*0.0005),ABS(D14-'2つの基準_答え'!D14)&lt;=MAX(0.5,ABS('2つの基準_答え'!D14)*0.0005),ABS(E14-'2つの基準_答え'!E14)&lt;=MAX(0.5,ABS('2つの基準_答え'!E14)*0.0005)),"○","もう一度"))</f>
      </c>
    </row>
    <row r="15" ht="19" customHeight="1" spans="2:7" x14ac:dyDescent="0.25">
      <c r="B15" s="9" t="s">
        <v>32</v>
      </c>
      <c r="C15" s="10"/>
      <c r="D15" s="10"/>
      <c r="E15" s="10"/>
      <c r="F15" s="11" t="s">
        <v>6</v>
      </c>
      <c r="G15" s="8">
        <f>IF(OR(C15="",D15="",E15=""),"",IF(AND(ABS(C15-'2つの基準_答え'!C15)&lt;=MAX(0.5,ABS('2つの基準_答え'!C15)*0.0005),ABS(D15-'2つの基準_答え'!D15)&lt;=MAX(0.5,ABS('2つの基準_答え'!D15)*0.0005),ABS(E15-'2つの基準_答え'!E15)&lt;=MAX(0.5,ABS('2つの基準_答え'!E15)*0.0005)),"○","もう一度"))</f>
      </c>
    </row>
    <row r="16" ht="19" customHeight="1" spans="2:7" x14ac:dyDescent="0.25">
      <c r="B16" s="9" t="s">
        <v>33</v>
      </c>
      <c r="C16" s="10"/>
      <c r="D16" s="10"/>
      <c r="E16" s="10"/>
      <c r="F16" s="11" t="s">
        <v>34</v>
      </c>
      <c r="G16" s="8">
        <f>IF(OR(C16="",D16="",E16=""),"",IF(AND(ABS(C16-'2つの基準_答え'!C16)&lt;=MAX(0.5,ABS('2つの基準_答え'!C16)*0.0005),ABS(D16-'2つの基準_答え'!D16)&lt;=MAX(0.5,ABS('2つの基準_答え'!D16)*0.0005),ABS(E16-'2つの基準_答え'!E16)&lt;=MAX(0.5,ABS('2つの基準_答え'!E16)*0.0005)),"○","もう一度"))</f>
      </c>
    </row>
    <row r="17" ht="19" customHeight="1" spans="2:6" x14ac:dyDescent="0.25">
      <c r="B17" s="4" t="s">
        <v>35</v>
      </c>
      <c r="D17" s="5">
        <v>250</v>
      </c>
      <c r="F17" s="2" t="s">
        <v>36</v>
      </c>
    </row>
    <row r="18" ht="19" customHeight="1" spans="2:7" x14ac:dyDescent="0.25">
      <c r="B18" s="9" t="s">
        <v>37</v>
      </c>
      <c r="C18" s="10"/>
      <c r="D18" s="10"/>
      <c r="E18" s="10"/>
      <c r="F18" s="11" t="s">
        <v>6</v>
      </c>
      <c r="G18" s="8">
        <f>IF(OR(C18="",D18="",E18=""),"",IF(AND(ABS(C18-'2つの基準_答え'!C18)&lt;=MAX(0.5,ABS('2つの基準_答え'!C18)*0.0005),ABS(D18-'2つの基準_答え'!D18)&lt;=MAX(0.5,ABS('2つの基準_答え'!D18)*0.0005),ABS(E18-'2つの基準_答え'!E18)&lt;=MAX(0.5,ABS('2つの基準_答え'!E18)*0.0005)),"○","もう一度"))</f>
      </c>
    </row>
    <row r="19" ht="19" customHeight="1" x14ac:dyDescent="0.25"/>
    <row r="20" ht="19" customHeight="1" spans="2:4" x14ac:dyDescent="0.25">
      <c r="B20" s="12" t="s">
        <v>38</v>
      </c>
      <c r="C20" s="12"/>
      <c r="D20" s="12"/>
    </row>
    <row r="21" ht="19" customHeight="1" spans="2:4" x14ac:dyDescent="0.25">
      <c r="B21" s="3" t="s">
        <v>39</v>
      </c>
      <c r="C21" s="3" t="s">
        <v>3</v>
      </c>
      <c r="D21" s="3" t="s">
        <v>40</v>
      </c>
    </row>
    <row r="22" ht="19" customHeight="1" spans="2:7" x14ac:dyDescent="0.25">
      <c r="B22" s="4" t="s">
        <v>41</v>
      </c>
      <c r="C22" s="13"/>
      <c r="D22" s="2" t="s">
        <v>42</v>
      </c>
      <c r="G22" s="8">
        <f>IF(C22="","",IF(ABS(C22-'2つの基準_答え'!C22)&lt;=MAX(0.5,ABS('2つの基準_答え'!C22)*0.0005),"○","もう一度"))</f>
      </c>
    </row>
    <row r="23" ht="19" customHeight="1" spans="2:7" x14ac:dyDescent="0.25">
      <c r="B23" s="4" t="s">
        <v>43</v>
      </c>
      <c r="C23" s="7"/>
      <c r="D23" s="2" t="s">
        <v>44</v>
      </c>
      <c r="G23" s="8">
        <f>IF(C23="","",IF(ABS(C23-'2つの基準_答え'!C23)&lt;=MAX(0.5,ABS('2つの基準_答え'!C23)*0.0005),"○","もう一度"))</f>
      </c>
    </row>
    <row r="24" ht="19" customHeight="1" spans="2:7" x14ac:dyDescent="0.25">
      <c r="B24" s="4" t="s">
        <v>45</v>
      </c>
      <c r="C24" s="7"/>
      <c r="D24" s="2" t="s">
        <v>46</v>
      </c>
      <c r="G24" s="8">
        <f>IF(C24="","",IF(ABS(C24-'2つの基準_答え'!C24)&lt;=MAX(0.5,ABS('2つの基準_答え'!C24)*0.0005),"○","もう一度"))</f>
      </c>
    </row>
    <row r="26" ht="46" customHeight="1" spans="1:7" x14ac:dyDescent="0.25">
      <c r="A26" s="14" t="s">
        <v>47</v>
      </c>
      <c r="B26" s="14"/>
      <c r="C26" s="14"/>
      <c r="D26" s="14"/>
      <c r="E26" s="14"/>
      <c r="F26" s="14"/>
      <c r="G26" s="14"/>
    </row>
    <row r="28" spans="1:1" x14ac:dyDescent="0.25">
      <c r="A28" s="15" t="s">
        <v>48</v>
      </c>
    </row>
    <row r="29" ht="34" customHeight="1" spans="1:6" x14ac:dyDescent="0.25">
      <c r="A29" s="16" t="s">
        <v>49</v>
      </c>
      <c r="B29" s="16"/>
      <c r="C29" s="16"/>
      <c r="D29" s="16"/>
      <c r="E29" s="16"/>
      <c r="F29" s="16"/>
    </row>
    <row r="30" ht="34" customHeight="1" spans="1:6" x14ac:dyDescent="0.25">
      <c r="A30" s="16" t="s">
        <v>50</v>
      </c>
      <c r="B30" s="16"/>
      <c r="C30" s="16"/>
      <c r="D30" s="16"/>
      <c r="E30" s="16"/>
      <c r="F30" s="16"/>
    </row>
    <row r="31" ht="34" customHeight="1" spans="1:6" x14ac:dyDescent="0.25">
      <c r="A31" s="16" t="s">
        <v>51</v>
      </c>
      <c r="B31" s="16"/>
      <c r="C31" s="16"/>
      <c r="D31" s="16"/>
      <c r="E31" s="16"/>
      <c r="F31" s="16"/>
    </row>
    <row r="32" ht="34" customHeight="1" spans="1:6" x14ac:dyDescent="0.25">
      <c r="A32" s="16" t="s">
        <v>52</v>
      </c>
      <c r="B32" s="16"/>
      <c r="C32" s="16"/>
      <c r="D32" s="16"/>
      <c r="E32" s="16"/>
      <c r="F32" s="16"/>
    </row>
    <row r="33" ht="34" customHeight="1" spans="1:6" x14ac:dyDescent="0.25">
      <c r="A33" s="16" t="s">
        <v>53</v>
      </c>
      <c r="B33" s="16"/>
      <c r="C33" s="16"/>
      <c r="D33" s="16"/>
      <c r="E33" s="16"/>
      <c r="F33" s="16"/>
    </row>
    <row r="34" ht="34" customHeight="1" spans="1:6" x14ac:dyDescent="0.25">
      <c r="A34" s="16" t="s">
        <v>54</v>
      </c>
      <c r="B34" s="16"/>
      <c r="C34" s="16"/>
      <c r="D34" s="16"/>
      <c r="E34" s="16"/>
      <c r="F34" s="16"/>
    </row>
    <row r="36" spans="1:1" x14ac:dyDescent="0.25">
      <c r="A36" s="17" t="s">
        <v>55</v>
      </c>
    </row>
  </sheetData>
  <mergeCells count="10">
    <mergeCell ref="A1:F1"/>
    <mergeCell ref="A2:F2"/>
    <mergeCell ref="B20:D20"/>
    <mergeCell ref="A26:G26"/>
    <mergeCell ref="A29:F29"/>
    <mergeCell ref="A30:F30"/>
    <mergeCell ref="A31:F31"/>
    <mergeCell ref="A32:F32"/>
    <mergeCell ref="A33:F33"/>
    <mergeCell ref="A34:F34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2.9" customWidth="1"/>
    <col min="3" max="4" width="20" customWidth="1"/>
    <col min="5" max="5" width="17.1" customWidth="1"/>
    <col min="6" max="6" width="45.7" customWidth="1"/>
  </cols>
  <sheetData>
    <row r="1" ht="19" customHeight="1" spans="1:6" x14ac:dyDescent="0.25">
      <c r="A1" s="1" t="s">
        <v>0</v>
      </c>
      <c r="B1" s="1"/>
      <c r="C1" s="1"/>
      <c r="D1" s="1"/>
      <c r="E1" s="1"/>
      <c r="F1" s="1"/>
    </row>
    <row r="2" ht="19" customHeight="1" spans="1:6" x14ac:dyDescent="0.25">
      <c r="A2" s="2" t="s">
        <v>1</v>
      </c>
      <c r="B2" s="2"/>
      <c r="C2" s="2"/>
      <c r="D2" s="2"/>
      <c r="E2" s="2"/>
      <c r="F2" s="2"/>
    </row>
    <row r="3" ht="19" customHeight="1" spans="2:6" x14ac:dyDescent="0.25"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19" customHeight="1" spans="2:6" x14ac:dyDescent="0.25">
      <c r="B4" s="4" t="s">
        <v>7</v>
      </c>
      <c r="C4" s="5">
        <f>'2つの基準'!C4</f>
      </c>
      <c r="E4" s="3" t="s">
        <v>8</v>
      </c>
      <c r="F4" s="5">
        <f>'2つの基準'!F4</f>
      </c>
    </row>
    <row r="5" ht="19" customHeight="1" spans="2:6" x14ac:dyDescent="0.25">
      <c r="B5" s="4" t="s">
        <v>9</v>
      </c>
      <c r="C5" s="5">
        <f>'2つの基準'!C5</f>
      </c>
      <c r="E5" s="3" t="s">
        <v>10</v>
      </c>
      <c r="F5" s="5">
        <f>'2つの基準'!F5</f>
      </c>
    </row>
    <row r="6" ht="19" customHeight="1" spans="2:6" x14ac:dyDescent="0.25"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</row>
    <row r="7" ht="19" customHeight="1" spans="2:6" x14ac:dyDescent="0.25">
      <c r="B7" s="6" t="s">
        <v>17</v>
      </c>
      <c r="C7" s="6" t="s">
        <v>18</v>
      </c>
      <c r="D7" s="6" t="s">
        <v>19</v>
      </c>
      <c r="E7" s="6" t="s">
        <v>20</v>
      </c>
      <c r="F7" s="6" t="s">
        <v>6</v>
      </c>
    </row>
    <row r="8" ht="19" customHeight="1" spans="2:6" x14ac:dyDescent="0.25">
      <c r="B8" s="4" t="s">
        <v>7</v>
      </c>
      <c r="C8" s="18">
        <f>$C$4</f>
      </c>
      <c r="D8" s="18">
        <f>$C$4</f>
      </c>
      <c r="E8" s="18">
        <f>D8-C8</f>
      </c>
      <c r="F8" s="2" t="s">
        <v>21</v>
      </c>
    </row>
    <row r="9" ht="19" customHeight="1" spans="2:6" x14ac:dyDescent="0.25">
      <c r="B9" s="4" t="s">
        <v>22</v>
      </c>
      <c r="C9" s="18">
        <f>$C$5-$F$4</f>
      </c>
      <c r="D9" s="18">
        <f>$C$5-$F$5</f>
      </c>
      <c r="E9" s="18">
        <f>D9-C9</f>
      </c>
      <c r="F9" s="2" t="s">
        <v>23</v>
      </c>
    </row>
    <row r="10" ht="19" customHeight="1" spans="2:6" x14ac:dyDescent="0.25">
      <c r="B10" s="4" t="s">
        <v>24</v>
      </c>
      <c r="C10" s="5">
        <f>'2つの基準'!C10</f>
      </c>
      <c r="D10" s="18">
        <f>C10</f>
      </c>
      <c r="E10" s="18">
        <f>D10-C10</f>
      </c>
      <c r="F10" s="2" t="s">
        <v>6</v>
      </c>
    </row>
    <row r="11" ht="19" customHeight="1" spans="2:3" x14ac:dyDescent="0.25">
      <c r="B11" s="4" t="s">
        <v>25</v>
      </c>
      <c r="C11" s="5">
        <f>'2つの基準'!C11</f>
      </c>
    </row>
    <row r="12" ht="19" customHeight="1" spans="2:6" x14ac:dyDescent="0.25">
      <c r="B12" s="4" t="s">
        <v>26</v>
      </c>
      <c r="D12" s="5">
        <f>'2つの基準'!D12</f>
      </c>
      <c r="F12" s="2" t="s">
        <v>27</v>
      </c>
    </row>
    <row r="13" ht="19" customHeight="1" spans="2:6" x14ac:dyDescent="0.25">
      <c r="B13" s="4" t="s">
        <v>28</v>
      </c>
      <c r="D13" s="5">
        <f>'2つの基準'!D13</f>
      </c>
      <c r="F13" s="2" t="s">
        <v>29</v>
      </c>
    </row>
    <row r="14" ht="19" customHeight="1" spans="2:6" x14ac:dyDescent="0.25">
      <c r="B14" s="4" t="s">
        <v>30</v>
      </c>
      <c r="C14" s="18">
        <f>C11</f>
      </c>
      <c r="D14" s="18">
        <f>C11-D12+D13</f>
      </c>
      <c r="E14" s="18">
        <f>D14-C14</f>
      </c>
      <c r="F14" s="2" t="s">
        <v>31</v>
      </c>
    </row>
    <row r="15" ht="19" customHeight="1" spans="2:6" x14ac:dyDescent="0.25">
      <c r="B15" s="9" t="s">
        <v>32</v>
      </c>
      <c r="C15" s="19">
        <f>C8-C9-C10-C14</f>
      </c>
      <c r="D15" s="19">
        <f>D8-D9-D10-D14</f>
      </c>
      <c r="E15" s="19">
        <f>D15-C15</f>
      </c>
      <c r="F15" s="11" t="s">
        <v>6</v>
      </c>
    </row>
    <row r="16" ht="19" customHeight="1" spans="2:6" x14ac:dyDescent="0.25">
      <c r="B16" s="9" t="s">
        <v>33</v>
      </c>
      <c r="C16" s="19">
        <f>C15*0.8</f>
      </c>
      <c r="D16" s="19">
        <f>D15*0.8</f>
      </c>
      <c r="E16" s="19">
        <f>D16-C16</f>
      </c>
      <c r="F16" s="11" t="s">
        <v>34</v>
      </c>
    </row>
    <row r="17" ht="19" customHeight="1" spans="2:6" x14ac:dyDescent="0.25">
      <c r="B17" s="4" t="s">
        <v>35</v>
      </c>
      <c r="D17" s="5">
        <f>'2つの基準'!D17</f>
      </c>
      <c r="F17" s="2" t="s">
        <v>36</v>
      </c>
    </row>
    <row r="18" ht="19" customHeight="1" spans="2:6" x14ac:dyDescent="0.25">
      <c r="B18" s="9" t="s">
        <v>37</v>
      </c>
      <c r="C18" s="19">
        <f>C16</f>
      </c>
      <c r="D18" s="19">
        <f>D16+D17</f>
      </c>
      <c r="E18" s="19">
        <f>D18-C18</f>
      </c>
      <c r="F18" s="11" t="s">
        <v>6</v>
      </c>
    </row>
    <row r="19" ht="19" customHeight="1" x14ac:dyDescent="0.25"/>
    <row r="20" ht="19" customHeight="1" spans="2:4" x14ac:dyDescent="0.25">
      <c r="B20" s="12" t="s">
        <v>38</v>
      </c>
      <c r="C20" s="12"/>
      <c r="D20" s="12"/>
    </row>
    <row r="21" ht="19" customHeight="1" spans="2:4" x14ac:dyDescent="0.25">
      <c r="B21" s="3" t="s">
        <v>39</v>
      </c>
      <c r="C21" s="3" t="s">
        <v>3</v>
      </c>
      <c r="D21" s="3" t="s">
        <v>40</v>
      </c>
    </row>
    <row r="22" ht="19" customHeight="1" spans="2:4" x14ac:dyDescent="0.25">
      <c r="B22" s="4" t="s">
        <v>41</v>
      </c>
      <c r="C22" s="20">
        <f>D16/C16</f>
      </c>
      <c r="D22" s="2" t="s">
        <v>42</v>
      </c>
    </row>
    <row r="23" ht="19" customHeight="1" spans="2:4" x14ac:dyDescent="0.25">
      <c r="B23" s="4" t="s">
        <v>43</v>
      </c>
      <c r="C23" s="18">
        <f>(C9-D9)*0.8</f>
      </c>
      <c r="D23" s="2" t="s">
        <v>44</v>
      </c>
    </row>
    <row r="24" ht="19" customHeight="1" spans="2:4" x14ac:dyDescent="0.25">
      <c r="B24" s="4" t="s">
        <v>45</v>
      </c>
      <c r="C24" s="18">
        <f>(C14-D14)*0.8</f>
      </c>
      <c r="D24" s="2" t="s">
        <v>46</v>
      </c>
    </row>
    <row r="26" spans="1:6" x14ac:dyDescent="0.25">
      <c r="A26" s="21" t="s">
        <v>56</v>
      </c>
      <c r="B26" s="21"/>
      <c r="C26" s="21"/>
      <c r="D26" s="21"/>
      <c r="E26" s="21"/>
      <c r="F26" s="21"/>
    </row>
    <row r="28" spans="1:1" x14ac:dyDescent="0.25">
      <c r="A28" s="15" t="s">
        <v>48</v>
      </c>
    </row>
    <row r="29" ht="34" customHeight="1" spans="1:6" x14ac:dyDescent="0.25">
      <c r="A29" s="16" t="s">
        <v>49</v>
      </c>
      <c r="B29" s="16"/>
      <c r="C29" s="16"/>
      <c r="D29" s="16"/>
      <c r="E29" s="16"/>
      <c r="F29" s="16"/>
    </row>
    <row r="30" ht="34" customHeight="1" spans="1:6" x14ac:dyDescent="0.25">
      <c r="A30" s="16" t="s">
        <v>50</v>
      </c>
      <c r="B30" s="16"/>
      <c r="C30" s="16"/>
      <c r="D30" s="16"/>
      <c r="E30" s="16"/>
      <c r="F30" s="16"/>
    </row>
    <row r="31" ht="34" customHeight="1" spans="1:6" x14ac:dyDescent="0.25">
      <c r="A31" s="16" t="s">
        <v>51</v>
      </c>
      <c r="B31" s="16"/>
      <c r="C31" s="16"/>
      <c r="D31" s="16"/>
      <c r="E31" s="16"/>
      <c r="F31" s="16"/>
    </row>
    <row r="32" ht="34" customHeight="1" spans="1:6" x14ac:dyDescent="0.25">
      <c r="A32" s="16" t="s">
        <v>52</v>
      </c>
      <c r="B32" s="16"/>
      <c r="C32" s="16"/>
      <c r="D32" s="16"/>
      <c r="E32" s="16"/>
      <c r="F32" s="16"/>
    </row>
    <row r="33" ht="34" customHeight="1" spans="1:6" x14ac:dyDescent="0.25">
      <c r="A33" s="16" t="s">
        <v>53</v>
      </c>
      <c r="B33" s="16"/>
      <c r="C33" s="16"/>
      <c r="D33" s="16"/>
      <c r="E33" s="16"/>
      <c r="F33" s="16"/>
    </row>
    <row r="34" ht="34" customHeight="1" spans="1:6" x14ac:dyDescent="0.25">
      <c r="A34" s="16" t="s">
        <v>54</v>
      </c>
      <c r="B34" s="16"/>
      <c r="C34" s="16"/>
      <c r="D34" s="16"/>
      <c r="E34" s="16"/>
      <c r="F34" s="16"/>
    </row>
    <row r="36" spans="1:1" x14ac:dyDescent="0.25">
      <c r="A36" s="17" t="s">
        <v>55</v>
      </c>
    </row>
  </sheetData>
  <mergeCells count="10">
    <mergeCell ref="A1:F1"/>
    <mergeCell ref="A2:F2"/>
    <mergeCell ref="B20:D20"/>
    <mergeCell ref="A26:F26"/>
    <mergeCell ref="A29:F29"/>
    <mergeCell ref="A30:F30"/>
    <mergeCell ref="A31:F31"/>
    <mergeCell ref="A32:F32"/>
    <mergeCell ref="A33:F33"/>
    <mergeCell ref="A34:F34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2つの基準</vt:lpstr>
      <vt:lpstr>2つの基準_答え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