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社債の償却表" state="visible" r:id="rId4"/>
    <sheet sheetId="2" name="社債の償却表_答え" state="visible" r:id="rId5"/>
  </sheets>
  <calcPr calcId="171027"/>
</workbook>
</file>

<file path=xl/sharedStrings.xml><?xml version="1.0" encoding="utf-8"?>
<sst xmlns="http://schemas.openxmlformats.org/spreadsheetml/2006/main" count="145" uniqueCount="67">
  <si>
    <t>ASTRA — 社債の実効金利法</t>
  </si>
  <si>
    <t>単位: 千USD（利率は%）。★払う現金は毎年おなじ。でも費用にする利息は毎年変わります。</t>
  </si>
  <si>
    <t>与件</t>
  </si>
  <si>
    <t>値</t>
  </si>
  <si>
    <t>メモ</t>
  </si>
  <si>
    <t>額面総額</t>
  </si>
  <si>
    <t>発行時の市場利率（%）</t>
  </si>
  <si>
    <t>社債発行差金（割引額）</t>
  </si>
  <si>
    <t>表面利率（%）</t>
  </si>
  <si>
    <t>発行価額（払込額）</t>
  </si>
  <si>
    <t>年</t>
  </si>
  <si>
    <t>期首の帳簿価額</t>
  </si>
  <si>
    <t>利息費用（費用）</t>
  </si>
  <si>
    <t>利札（現金）</t>
  </si>
  <si>
    <t>割引の償却額</t>
  </si>
  <si>
    <t>期末の帳簿価額</t>
  </si>
  <si>
    <t>その年に何が起きているか</t>
  </si>
  <si>
    <t>判定</t>
  </si>
  <si>
    <t>(1)</t>
  </si>
  <si>
    <t>(2)</t>
  </si>
  <si>
    <t>(3)=(2)×市場利率</t>
  </si>
  <si>
    <t>(4)=額面×表面利率</t>
  </si>
  <si>
    <t>(5)=(3)-(4)</t>
  </si>
  <si>
    <t>(6)=(2)+(5)</t>
  </si>
  <si>
    <t/>
  </si>
  <si>
    <t>1年目</t>
  </si>
  <si>
    <t>★費用220に対して現金は180。差の40は現金が出ていかない費用</t>
  </si>
  <si>
    <t>2年目</t>
  </si>
  <si>
    <t>3年目</t>
  </si>
  <si>
    <t>4年目</t>
  </si>
  <si>
    <t>簿価が額面に近づいてきた</t>
  </si>
  <si>
    <t>【比べる】現金と費用のズレ</t>
  </si>
  <si>
    <t>項目</t>
  </si>
  <si>
    <t>式・意味</t>
  </si>
  <si>
    <t>見るもの</t>
  </si>
  <si>
    <t>意味</t>
  </si>
  <si>
    <t>年間リース料</t>
  </si>
  <si>
    <t>★これは変わらない</t>
  </si>
  <si>
    <t>1年目の実効利回り</t>
  </si>
  <si>
    <t>市場利率と一致する</t>
  </si>
  <si>
    <t>追加借入利子率（%）</t>
  </si>
  <si>
    <t>割引率に使う</t>
  </si>
  <si>
    <t>表面利率（利札 ÷ 額面）</t>
  </si>
  <si>
    <t>★こちらは6%のまま</t>
  </si>
  <si>
    <t>リース負債の当初計上額</t>
  </si>
  <si>
    <t>＝使用権資産の当初計上額</t>
  </si>
  <si>
    <t>4年間の利息費用 合計</t>
  </si>
  <si>
    <t>1年目の利息費用</t>
  </si>
  <si>
    <t>借入と同じ計算</t>
  </si>
  <si>
    <t>4年間の現金の利払い 合計</t>
  </si>
  <si>
    <t>★差が割引の償却</t>
  </si>
  <si>
    <t>1年目の元本返済分</t>
  </si>
  <si>
    <t>差（費用 − 現金）</t>
  </si>
  <si>
    <t>＝4年間で償却した割引額</t>
  </si>
  <si>
    <t>1年目末のリース負債</t>
  </si>
  <si>
    <t>リース料のうち利息が占める割合</t>
  </si>
  <si>
    <t>★初年度ほど利息の割合が大きい</t>
  </si>
  <si>
    <t>使い方 ── 薄い色の欄が空いています。そこに =C6-C7 のような式を自分で入れてください。右端の「判定」列に ○ が出れば正解です。詰まったら下のタブ「社債の償却表_答え」を開くと式が見られます。青い文字の欄（前提の数字）を書き換えると、答えの側も一緒に動くので、自分の数字でも練習できます。</t>
  </si>
  <si>
    <t>【解説】社債の償却表</t>
  </si>
  <si>
    <t>E列（利札）だけが毎年おなじ180です。額面3,000 × 表面利率6%。券面に書いてある利率は、現金がいくら出ていくかしか決めていません。一方 D列（利息費用）は毎年変わります。220.8 → 224.0 → 227.5 → …と増えていく。</t>
  </si>
  <si>
    <t>なぜ増えるのか。D8 の式は =C8*$F$4/100、つまり期首の帳簿価額に市場利率を掛けています。そして帳簿価額（G列）は毎年増えていく（G8 の式は期首 ＋ 償却額）。元手が増えるから、そこに掛ける利息も増える──複利と同じ構造です。</t>
  </si>
  <si>
    <t>差の40.8（F8）が「割引の償却額」です。費用として220.8計上したのに、現金は180しか出ていない。残りの40.8は、満期に額面で返すときにまとめて払う分の前倒し計上です。だから帳簿価額に足されて、満期に向けて額面3,000へ近づいていきます。</t>
  </si>
  <si>
    <t>2,760で借りて3,000返すのだから、実質の負担は6%ではありません。F15 の実効利回りが8%、F16 の表面利率が6%。実効金利法は「実際の負担率で費用にする」方法で、券面の6%は現金の話でしかない、というのがこの回の要点です。</t>
  </si>
  <si>
    <t>リース（13行目から下）も同じ構造です。払う現金は毎年200で一定（C15）。そのうち利息が63.9、元本返済が136.1（C18・C19）。負債が減っていくので、翌年は利息が小さく元本が大きくなります。住宅ローンの返済表とまったく同じです。</t>
  </si>
  <si>
    <t>試してみてください。F4（市場利率）を 8 から 6 に下げると、表面利率と同じになります。D列とE列が同じ180になり、割引の償却額（F列）が0になります。額面で発行された社債は、費用と現金が一致する──実効金利法が必要なのは、額面と発行価額がズレているときだけだと分かります。</t>
  </si>
  <si>
    <t>さわる管理会計 Day8 — 社債の実効金利法とリース ／ https://sawaru.world/kanri/day08-1</t>
  </si>
  <si>
    <t>このシートは答えです。式が全部入っています。前提の数字は「社債の償却表」シートを見ているので、あちらを書き換えるとこちらも動きます。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</si>
</sst>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9" x14ac:knownFonts="1">
    <font>
      <color theme="1"/>
      <family val="2"/>
      <scheme val="minor"/>
      <sz val="11"/>
      <name val="Calibri"/>
    </font>
    <font>
      <b/>
      <color rgb="FF121820"/>
      <sz val="13"/>
      <name val="Yu Gothic"/>
    </font>
    <font>
      <color rgb="FF646A70"/>
      <sz val="9"/>
      <name val="Yu Gothic"/>
    </font>
    <font>
      <b/>
      <color rgb="FF121820"/>
      <sz val="10"/>
      <name val="Yu Gothic"/>
    </font>
    <font>
      <color rgb="FF121820"/>
      <sz val="10"/>
      <name val="Yu Gothic"/>
    </font>
    <font>
      <color rgb="FF1B4F8A"/>
      <sz val="10"/>
      <name val="Yu Gothic"/>
    </font>
    <font>
      <b/>
      <color rgb="FF2E7D46"/>
      <sz val="11"/>
      <name val="Yu Gothic"/>
    </font>
    <font>
      <b/>
      <color rgb="FF121820"/>
      <sz val="11"/>
      <name val="Yu Gothic"/>
    </font>
    <font>
      <color rgb="FF646A70"/>
      <sz val="10"/>
      <name val="Yu Gothic"/>
    </font>
  </fonts>
  <fills count="7">
    <fill>
      <patternFill patternType="none"/>
    </fill>
    <fill>
      <patternFill patternType="gray125"/>
    </fill>
    <fill>
      <patternFill patternType="solid">
        <fgColor rgb="FFEDEAE1"/>
      </patternFill>
    </fill>
    <fill>
      <patternFill patternType="solid">
        <fgColor rgb="FFF7FAFD"/>
      </patternFill>
    </fill>
    <fill>
      <patternFill patternType="solid">
        <fgColor rgb="FFFBFAF6"/>
      </patternFill>
    </fill>
    <fill>
      <patternFill patternType="solid">
        <fgColor rgb="FFF1EFE7"/>
      </patternFill>
    </fill>
    <fill>
      <patternFill patternType="solid">
        <fgColor rgb="FFF6F4EC"/>
      </patternFill>
    </fill>
  </fills>
  <borders count="3">
    <border>
      <left/>
      <right/>
      <top/>
      <bottom/>
      <diagonal/>
    </border>
    <border>
      <left style="thin">
        <color rgb="FFD8D4CA"/>
      </left>
      <right style="thin">
        <color rgb="FFD8D4CA"/>
      </right>
      <top style="thin">
        <color rgb="FFD8D4CA"/>
      </top>
      <bottom style="thin">
        <color rgb="FFD8D4CA"/>
      </bottom>
      <diagonal/>
    </border>
    <border>
      <left style="thin">
        <color rgb="FFD8D4CA"/>
      </left>
      <right style="thin">
        <color rgb="FFD8D4CA"/>
      </right>
      <top style="medium">
        <color rgb="FF121820"/>
      </top>
      <bottom style="thin">
        <color rgb="FFD8D4CA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3" fontId="5" fillId="3" borderId="1" xfId="0" applyNumberFormat="1" applyFont="1" applyFill="1" applyBorder="1" applyAlignment="1">
      <alignment vertical="center"/>
    </xf>
    <xf numFmtId="3" fontId="4" fillId="4" borderId="1" xfId="0" applyNumberFormat="1" applyFont="1" applyFill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164" fontId="4" fillId="4" borderId="1" xfId="0" applyNumberFormat="1" applyFont="1" applyFill="1" applyBorder="1" applyAlignment="1">
      <alignment vertical="center"/>
    </xf>
    <xf numFmtId="0" fontId="3" fillId="6" borderId="2" xfId="0" applyFont="1" applyFill="1" applyBorder="1" applyAlignment="1">
      <alignment vertical="center"/>
    </xf>
    <xf numFmtId="3" fontId="3" fillId="4" borderId="2" xfId="0" applyNumberFormat="1" applyFont="1" applyFill="1" applyBorder="1" applyAlignment="1">
      <alignment vertical="center"/>
    </xf>
    <xf numFmtId="0" fontId="3" fillId="0" borderId="0" xfId="0" applyFont="1" applyAlignment="1">
      <alignment vertical="top" wrapText="1"/>
    </xf>
    <xf numFmtId="0" fontId="7" fillId="0" borderId="0" xfId="0" applyFont="1"/>
    <xf numFmtId="0" fontId="4" fillId="0" borderId="0" xfId="0" applyFont="1" applyAlignment="1">
      <alignment vertical="top" wrapText="1"/>
    </xf>
    <xf numFmtId="0" fontId="2" fillId="0" borderId="0" xfId="0" applyFont="1"/>
    <xf numFmtId="3" fontId="4" fillId="0" borderId="1" xfId="0" applyNumberFormat="1" applyFont="1" applyBorder="1" applyAlignment="1">
      <alignment vertical="center"/>
    </xf>
    <xf numFmtId="164" fontId="4" fillId="0" borderId="1" xfId="0" applyNumberFormat="1" applyFont="1" applyBorder="1" applyAlignment="1">
      <alignment vertical="center"/>
    </xf>
    <xf numFmtId="3" fontId="3" fillId="6" borderId="2" xfId="0" applyNumberFormat="1" applyFont="1" applyFill="1" applyBorder="1" applyAlignment="1">
      <alignment vertical="center"/>
    </xf>
    <xf numFmtId="0" fontId="8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workbookViewId="0">
      <pane xSplit="2" ySplit="6" topLeftCell="C7" activePane="bottomRight" state="frozen"/>
      <selection pane="bottomRight"/>
    </sheetView>
  </sheetViews>
  <sheetFormatPr defaultRowHeight="15" outlineLevelRow="0" outlineLevelCol="0" x14ac:dyDescent="55"/>
  <cols>
    <col min="1" max="1" width="4.3" customWidth="1"/>
    <col min="2" max="2" width="15.7" customWidth="1"/>
    <col min="3" max="7" width="18.6" customWidth="1"/>
    <col min="8" max="8" width="42.9" customWidth="1"/>
    <col min="9" max="9" width="12" customWidth="1"/>
  </cols>
  <sheetData>
    <row r="1" ht="19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9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19" customHeight="1" spans="2:4" x14ac:dyDescent="0.25">
      <c r="B3" s="3" t="s">
        <v>2</v>
      </c>
      <c r="C3" s="3" t="s">
        <v>3</v>
      </c>
      <c r="D3" s="3" t="s">
        <v>4</v>
      </c>
    </row>
    <row r="4" ht="19" customHeight="1" spans="2:9" x14ac:dyDescent="0.25">
      <c r="B4" s="4" t="s">
        <v>5</v>
      </c>
      <c r="C4" s="5">
        <v>3000</v>
      </c>
      <c r="E4" s="3" t="s">
        <v>6</v>
      </c>
      <c r="F4" s="5">
        <v>8</v>
      </c>
      <c r="G4" s="3" t="s">
        <v>7</v>
      </c>
      <c r="H4" s="6"/>
      <c r="I4" s="7">
        <f>IF(H4="","",IF(ABS(H4-'社債の償却表_答え'!H4)&lt;=MAX(0.5,ABS('社債の償却表_答え'!H4)*0.0005),"○","もう一度"))</f>
      </c>
    </row>
    <row r="5" ht="19" customHeight="1" spans="2:6" x14ac:dyDescent="0.25">
      <c r="B5" s="4" t="s">
        <v>8</v>
      </c>
      <c r="C5" s="5">
        <v>6</v>
      </c>
      <c r="E5" s="3" t="s">
        <v>9</v>
      </c>
      <c r="F5" s="5">
        <v>2760</v>
      </c>
    </row>
    <row r="6" ht="19" customHeight="1" spans="2:9" x14ac:dyDescent="0.25">
      <c r="B6" s="3" t="s">
        <v>10</v>
      </c>
      <c r="C6" s="3" t="s">
        <v>11</v>
      </c>
      <c r="D6" s="3" t="s">
        <v>12</v>
      </c>
      <c r="E6" s="3" t="s">
        <v>13</v>
      </c>
      <c r="F6" s="3" t="s">
        <v>14</v>
      </c>
      <c r="G6" s="3" t="s">
        <v>15</v>
      </c>
      <c r="H6" s="3" t="s">
        <v>16</v>
      </c>
      <c r="I6" s="3" t="s">
        <v>17</v>
      </c>
    </row>
    <row r="7" ht="19" customHeight="1" spans="2:8" x14ac:dyDescent="0.25">
      <c r="B7" s="8" t="s">
        <v>18</v>
      </c>
      <c r="C7" s="8" t="s">
        <v>19</v>
      </c>
      <c r="D7" s="8" t="s">
        <v>20</v>
      </c>
      <c r="E7" s="8" t="s">
        <v>21</v>
      </c>
      <c r="F7" s="8" t="s">
        <v>22</v>
      </c>
      <c r="G7" s="8" t="s">
        <v>23</v>
      </c>
      <c r="H7" s="8" t="s">
        <v>24</v>
      </c>
    </row>
    <row r="8" ht="19" customHeight="1" spans="2:9" x14ac:dyDescent="0.25">
      <c r="B8" s="4" t="s">
        <v>25</v>
      </c>
      <c r="C8" s="6"/>
      <c r="D8" s="6"/>
      <c r="E8" s="6"/>
      <c r="F8" s="6"/>
      <c r="G8" s="6"/>
      <c r="H8" s="2" t="s">
        <v>26</v>
      </c>
      <c r="I8" s="7">
        <f>IF(OR(C8="",D8="",E8="",F8="",G8=""),"",IF(AND(ABS(C8-'社債の償却表_答え'!C8)&lt;=MAX(0.5,ABS('社債の償却表_答え'!C8)*0.0005),ABS(D8-'社債の償却表_答え'!D8)&lt;=MAX(0.5,ABS('社債の償却表_答え'!D8)*0.0005),ABS(E8-'社債の償却表_答え'!E8)&lt;=MAX(0.5,ABS('社債の償却表_答え'!E8)*0.0005),ABS(F8-'社債の償却表_答え'!F8)&lt;=MAX(0.5,ABS('社債の償却表_答え'!F8)*0.0005),ABS(G8-'社債の償却表_答え'!G8)&lt;=MAX(0.5,ABS('社債の償却表_答え'!G8)*0.0005)),"○","もう一度"))</f>
      </c>
    </row>
    <row r="9" ht="19" customHeight="1" spans="2:9" x14ac:dyDescent="0.25">
      <c r="B9" s="4" t="s">
        <v>27</v>
      </c>
      <c r="C9" s="6"/>
      <c r="D9" s="6"/>
      <c r="E9" s="6"/>
      <c r="F9" s="6"/>
      <c r="G9" s="6"/>
      <c r="H9" s="2" t="s">
        <v>24</v>
      </c>
      <c r="I9" s="7">
        <f>IF(OR(C9="",D9="",E9="",F9="",G9=""),"",IF(AND(ABS(C9-'社債の償却表_答え'!C9)&lt;=MAX(0.5,ABS('社債の償却表_答え'!C9)*0.0005),ABS(D9-'社債の償却表_答え'!D9)&lt;=MAX(0.5,ABS('社債の償却表_答え'!D9)*0.0005),ABS(E9-'社債の償却表_答え'!E9)&lt;=MAX(0.5,ABS('社債の償却表_答え'!E9)*0.0005),ABS(F9-'社債の償却表_答え'!F9)&lt;=MAX(0.5,ABS('社債の償却表_答え'!F9)*0.0005),ABS(G9-'社債の償却表_答え'!G9)&lt;=MAX(0.5,ABS('社債の償却表_答え'!G9)*0.0005)),"○","もう一度"))</f>
      </c>
    </row>
    <row r="10" ht="19" customHeight="1" spans="2:9" x14ac:dyDescent="0.25">
      <c r="B10" s="4" t="s">
        <v>28</v>
      </c>
      <c r="C10" s="6"/>
      <c r="D10" s="6"/>
      <c r="E10" s="6"/>
      <c r="F10" s="6"/>
      <c r="G10" s="6"/>
      <c r="H10" s="2" t="s">
        <v>24</v>
      </c>
      <c r="I10" s="7">
        <f>IF(OR(C10="",D10="",E10="",F10="",G10=""),"",IF(AND(ABS(C10-'社債の償却表_答え'!C10)&lt;=MAX(0.5,ABS('社債の償却表_答え'!C10)*0.0005),ABS(D10-'社債の償却表_答え'!D10)&lt;=MAX(0.5,ABS('社債の償却表_答え'!D10)*0.0005),ABS(E10-'社債の償却表_答え'!E10)&lt;=MAX(0.5,ABS('社債の償却表_答え'!E10)*0.0005),ABS(F10-'社債の償却表_答え'!F10)&lt;=MAX(0.5,ABS('社債の償却表_答え'!F10)*0.0005),ABS(G10-'社債の償却表_答え'!G10)&lt;=MAX(0.5,ABS('社債の償却表_答え'!G10)*0.0005)),"○","もう一度"))</f>
      </c>
    </row>
    <row r="11" ht="19" customHeight="1" spans="2:9" x14ac:dyDescent="0.25">
      <c r="B11" s="4" t="s">
        <v>29</v>
      </c>
      <c r="C11" s="6"/>
      <c r="D11" s="6"/>
      <c r="E11" s="6"/>
      <c r="F11" s="6"/>
      <c r="G11" s="6"/>
      <c r="H11" s="2" t="s">
        <v>30</v>
      </c>
      <c r="I11" s="7">
        <f>IF(OR(C11="",D11="",E11="",F11="",G11=""),"",IF(AND(ABS(C11-'社債の償却表_答え'!C11)&lt;=MAX(0.5,ABS('社債の償却表_答え'!C11)*0.0005),ABS(D11-'社債の償却表_答え'!D11)&lt;=MAX(0.5,ABS('社債の償却表_答え'!D11)*0.0005),ABS(E11-'社債の償却表_答え'!E11)&lt;=MAX(0.5,ABS('社債の償却表_答え'!E11)*0.0005),ABS(F11-'社債の償却表_答え'!F11)&lt;=MAX(0.5,ABS('社債の償却表_答え'!F11)*0.0005),ABS(G11-'社債の償却表_答え'!G11)&lt;=MAX(0.5,ABS('社債の償却表_答え'!G11)*0.0005)),"○","もう一度"))</f>
      </c>
    </row>
    <row r="12" ht="19" customHeight="1" x14ac:dyDescent="0.25"/>
    <row r="13" ht="19" customHeight="1" spans="2:5" x14ac:dyDescent="0.25">
      <c r="B13" s="9" t="s">
        <v>31</v>
      </c>
      <c r="C13" s="9"/>
      <c r="D13" s="9"/>
      <c r="E13" s="9"/>
    </row>
    <row r="14" ht="19" customHeight="1" spans="2:7" x14ac:dyDescent="0.25">
      <c r="B14" s="3" t="s">
        <v>32</v>
      </c>
      <c r="C14" s="3" t="s">
        <v>3</v>
      </c>
      <c r="D14" s="3" t="s">
        <v>33</v>
      </c>
      <c r="E14" s="3" t="s">
        <v>34</v>
      </c>
      <c r="F14" s="3" t="s">
        <v>3</v>
      </c>
      <c r="G14" s="3" t="s">
        <v>35</v>
      </c>
    </row>
    <row r="15" ht="19" customHeight="1" spans="2:9" x14ac:dyDescent="0.25">
      <c r="B15" s="4" t="s">
        <v>36</v>
      </c>
      <c r="C15" s="5">
        <v>200</v>
      </c>
      <c r="D15" s="2" t="s">
        <v>37</v>
      </c>
      <c r="E15" s="4" t="s">
        <v>38</v>
      </c>
      <c r="F15" s="10"/>
      <c r="G15" s="2" t="s">
        <v>39</v>
      </c>
      <c r="I15" s="7">
        <f>IF(F15="","",IF(ABS(F15-'社債の償却表_答え'!F15)&lt;=MAX(0.5,ABS('社債の償却表_答え'!F15)*0.0005),"○","もう一度"))</f>
      </c>
    </row>
    <row r="16" ht="19" customHeight="1" spans="2:9" x14ac:dyDescent="0.25">
      <c r="B16" s="4" t="s">
        <v>40</v>
      </c>
      <c r="C16" s="5">
        <v>8</v>
      </c>
      <c r="D16" s="2" t="s">
        <v>41</v>
      </c>
      <c r="E16" s="4" t="s">
        <v>42</v>
      </c>
      <c r="F16" s="10"/>
      <c r="G16" s="2" t="s">
        <v>43</v>
      </c>
      <c r="I16" s="7">
        <f>IF(F16="","",IF(ABS(F16-'社債の償却表_答え'!F16)&lt;=MAX(0.5,ABS('社債の償却表_答え'!F16)*0.0005),"○","もう一度"))</f>
      </c>
    </row>
    <row r="17" ht="19" customHeight="1" spans="2:9" x14ac:dyDescent="0.25">
      <c r="B17" s="4" t="s">
        <v>44</v>
      </c>
      <c r="C17" s="5">
        <v>799</v>
      </c>
      <c r="D17" s="2" t="s">
        <v>45</v>
      </c>
      <c r="E17" s="4" t="s">
        <v>46</v>
      </c>
      <c r="F17" s="6"/>
      <c r="G17" s="2" t="s">
        <v>24</v>
      </c>
      <c r="I17" s="7">
        <f>IF(F17="","",IF(ABS(F17-'社債の償却表_答え'!F17)&lt;=MAX(0.5,ABS('社債の償却表_答え'!F17)*0.0005),"○","もう一度"))</f>
      </c>
    </row>
    <row r="18" ht="19" customHeight="1" spans="2:9" x14ac:dyDescent="0.25">
      <c r="B18" s="4" t="s">
        <v>47</v>
      </c>
      <c r="C18" s="6"/>
      <c r="D18" s="2" t="s">
        <v>48</v>
      </c>
      <c r="E18" s="4" t="s">
        <v>49</v>
      </c>
      <c r="F18" s="6"/>
      <c r="G18" s="2" t="s">
        <v>50</v>
      </c>
      <c r="I18" s="7">
        <f>IF(OR(C18="",F18=""),"",IF(AND(ABS(C18-'社債の償却表_答え'!C18)&lt;=MAX(0.5,ABS('社債の償却表_答え'!C18)*0.0005),ABS(F18-'社債の償却表_答え'!F18)&lt;=MAX(0.5,ABS('社債の償却表_答え'!F18)*0.0005)),"○","もう一度"))</f>
      </c>
    </row>
    <row r="19" ht="19" customHeight="1" spans="2:9" x14ac:dyDescent="0.25">
      <c r="B19" s="4" t="s">
        <v>51</v>
      </c>
      <c r="C19" s="6"/>
      <c r="D19" s="2" t="s">
        <v>24</v>
      </c>
      <c r="E19" s="4" t="s">
        <v>52</v>
      </c>
      <c r="F19" s="6"/>
      <c r="G19" s="2" t="s">
        <v>53</v>
      </c>
      <c r="I19" s="7">
        <f>IF(OR(C19="",F19=""),"",IF(AND(ABS(C19-'社債の償却表_答え'!C19)&lt;=MAX(0.5,ABS('社債の償却表_答え'!C19)*0.0005),ABS(F19-'社債の償却表_答え'!F19)&lt;=MAX(0.5,ABS('社債の償却表_答え'!F19)*0.0005)),"○","もう一度"))</f>
      </c>
    </row>
    <row r="20" ht="19" customHeight="1" spans="2:9" x14ac:dyDescent="0.25">
      <c r="B20" s="11" t="s">
        <v>54</v>
      </c>
      <c r="C20" s="12"/>
      <c r="D20" s="2" t="s">
        <v>24</v>
      </c>
      <c r="I20" s="7">
        <f>IF(C20="","",IF(ABS(C20-'社債の償却表_答え'!C20)&lt;=MAX(0.5,ABS('社債の償却表_答え'!C20)*0.0005),"○","もう一度"))</f>
      </c>
    </row>
    <row r="21" ht="19" customHeight="1" spans="2:9" x14ac:dyDescent="0.25">
      <c r="B21" s="4" t="s">
        <v>55</v>
      </c>
      <c r="C21" s="10"/>
      <c r="D21" s="2" t="s">
        <v>56</v>
      </c>
      <c r="I21" s="7">
        <f>IF(C21="","",IF(ABS(C21-'社債の償却表_答え'!C21)&lt;=MAX(0.5,ABS('社債の償却表_答え'!C21)*0.0005),"○","もう一度"))</f>
      </c>
    </row>
    <row r="23" ht="46" customHeight="1" spans="1:9" x14ac:dyDescent="0.25">
      <c r="A23" s="13" t="s">
        <v>57</v>
      </c>
      <c r="B23" s="13"/>
      <c r="C23" s="13"/>
      <c r="D23" s="13"/>
      <c r="E23" s="13"/>
      <c r="F23" s="13"/>
      <c r="G23" s="13"/>
      <c r="H23" s="13"/>
      <c r="I23" s="13"/>
    </row>
    <row r="25" spans="1:1" x14ac:dyDescent="0.25">
      <c r="A25" s="14" t="s">
        <v>58</v>
      </c>
    </row>
    <row r="26" ht="34" customHeight="1" spans="1:8" x14ac:dyDescent="0.25">
      <c r="A26" s="15" t="s">
        <v>59</v>
      </c>
      <c r="B26" s="15"/>
      <c r="C26" s="15"/>
      <c r="D26" s="15"/>
      <c r="E26" s="15"/>
      <c r="F26" s="15"/>
      <c r="G26" s="15"/>
      <c r="H26" s="15"/>
    </row>
    <row r="27" ht="34" customHeight="1" spans="1:8" x14ac:dyDescent="0.25">
      <c r="A27" s="15" t="s">
        <v>60</v>
      </c>
      <c r="B27" s="15"/>
      <c r="C27" s="15"/>
      <c r="D27" s="15"/>
      <c r="E27" s="15"/>
      <c r="F27" s="15"/>
      <c r="G27" s="15"/>
      <c r="H27" s="15"/>
    </row>
    <row r="28" ht="34" customHeight="1" spans="1:8" x14ac:dyDescent="0.25">
      <c r="A28" s="15" t="s">
        <v>61</v>
      </c>
      <c r="B28" s="15"/>
      <c r="C28" s="15"/>
      <c r="D28" s="15"/>
      <c r="E28" s="15"/>
      <c r="F28" s="15"/>
      <c r="G28" s="15"/>
      <c r="H28" s="15"/>
    </row>
    <row r="29" ht="34" customHeight="1" spans="1:8" x14ac:dyDescent="0.25">
      <c r="A29" s="15" t="s">
        <v>62</v>
      </c>
      <c r="B29" s="15"/>
      <c r="C29" s="15"/>
      <c r="D29" s="15"/>
      <c r="E29" s="15"/>
      <c r="F29" s="15"/>
      <c r="G29" s="15"/>
      <c r="H29" s="15"/>
    </row>
    <row r="30" ht="34" customHeight="1" spans="1:8" x14ac:dyDescent="0.25">
      <c r="A30" s="15" t="s">
        <v>63</v>
      </c>
      <c r="B30" s="15"/>
      <c r="C30" s="15"/>
      <c r="D30" s="15"/>
      <c r="E30" s="15"/>
      <c r="F30" s="15"/>
      <c r="G30" s="15"/>
      <c r="H30" s="15"/>
    </row>
    <row r="31" ht="34" customHeight="1" spans="1:8" x14ac:dyDescent="0.25">
      <c r="A31" s="15" t="s">
        <v>64</v>
      </c>
      <c r="B31" s="15"/>
      <c r="C31" s="15"/>
      <c r="D31" s="15"/>
      <c r="E31" s="15"/>
      <c r="F31" s="15"/>
      <c r="G31" s="15"/>
      <c r="H31" s="15"/>
    </row>
    <row r="33" spans="1:1" x14ac:dyDescent="0.25">
      <c r="A33" s="16" t="s">
        <v>65</v>
      </c>
    </row>
  </sheetData>
  <mergeCells count="10">
    <mergeCell ref="A1:H1"/>
    <mergeCell ref="A2:H2"/>
    <mergeCell ref="B13:E13"/>
    <mergeCell ref="A23:I23"/>
    <mergeCell ref="A26:H26"/>
    <mergeCell ref="A27:H27"/>
    <mergeCell ref="A28:H28"/>
    <mergeCell ref="A29:H29"/>
    <mergeCell ref="A30:H30"/>
    <mergeCell ref="A31:H31"/>
  </mergeCells>
  <pageSetup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3"/>
  <sheetViews>
    <sheetView workbookViewId="0">
      <pane xSplit="2" ySplit="6" topLeftCell="C7" activePane="bottomRight" state="frozen"/>
      <selection pane="bottomRight"/>
    </sheetView>
  </sheetViews>
  <sheetFormatPr defaultRowHeight="15" outlineLevelRow="0" outlineLevelCol="0" x14ac:dyDescent="55"/>
  <cols>
    <col min="1" max="1" width="4.3" customWidth="1"/>
    <col min="2" max="2" width="15.7" customWidth="1"/>
    <col min="3" max="7" width="18.6" customWidth="1"/>
    <col min="8" max="8" width="42.9" customWidth="1"/>
  </cols>
  <sheetData>
    <row r="1" ht="19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9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19" customHeight="1" spans="2:4" x14ac:dyDescent="0.25">
      <c r="B3" s="3" t="s">
        <v>2</v>
      </c>
      <c r="C3" s="3" t="s">
        <v>3</v>
      </c>
      <c r="D3" s="3" t="s">
        <v>4</v>
      </c>
    </row>
    <row r="4" ht="19" customHeight="1" spans="2:8" x14ac:dyDescent="0.25">
      <c r="B4" s="4" t="s">
        <v>5</v>
      </c>
      <c r="C4" s="5">
        <f>'社債の償却表'!C4</f>
      </c>
      <c r="E4" s="3" t="s">
        <v>6</v>
      </c>
      <c r="F4" s="5">
        <f>'社債の償却表'!F4</f>
      </c>
      <c r="G4" s="3" t="s">
        <v>7</v>
      </c>
      <c r="H4" s="17">
        <f>C4-F5</f>
      </c>
    </row>
    <row r="5" ht="19" customHeight="1" spans="2:6" x14ac:dyDescent="0.25">
      <c r="B5" s="4" t="s">
        <v>8</v>
      </c>
      <c r="C5" s="5">
        <f>'社債の償却表'!C5</f>
      </c>
      <c r="E5" s="3" t="s">
        <v>9</v>
      </c>
      <c r="F5" s="5">
        <f>'社債の償却表'!F5</f>
      </c>
    </row>
    <row r="6" ht="19" customHeight="1" spans="2:8" x14ac:dyDescent="0.25">
      <c r="B6" s="3" t="s">
        <v>10</v>
      </c>
      <c r="C6" s="3" t="s">
        <v>11</v>
      </c>
      <c r="D6" s="3" t="s">
        <v>12</v>
      </c>
      <c r="E6" s="3" t="s">
        <v>13</v>
      </c>
      <c r="F6" s="3" t="s">
        <v>14</v>
      </c>
      <c r="G6" s="3" t="s">
        <v>15</v>
      </c>
      <c r="H6" s="3" t="s">
        <v>16</v>
      </c>
    </row>
    <row r="7" ht="19" customHeight="1" spans="2:8" x14ac:dyDescent="0.25">
      <c r="B7" s="8" t="s">
        <v>18</v>
      </c>
      <c r="C7" s="8" t="s">
        <v>19</v>
      </c>
      <c r="D7" s="8" t="s">
        <v>20</v>
      </c>
      <c r="E7" s="8" t="s">
        <v>21</v>
      </c>
      <c r="F7" s="8" t="s">
        <v>22</v>
      </c>
      <c r="G7" s="8" t="s">
        <v>23</v>
      </c>
      <c r="H7" s="8" t="s">
        <v>24</v>
      </c>
    </row>
    <row r="8" ht="19" customHeight="1" spans="2:8" x14ac:dyDescent="0.25">
      <c r="B8" s="4" t="s">
        <v>25</v>
      </c>
      <c r="C8" s="17">
        <f>$F$5</f>
      </c>
      <c r="D8" s="17">
        <f>C8*$F$4/100</f>
      </c>
      <c r="E8" s="17">
        <f>$C$4*$C$5/100</f>
      </c>
      <c r="F8" s="17">
        <f>D8-E8</f>
      </c>
      <c r="G8" s="17">
        <f>C8+F8</f>
      </c>
      <c r="H8" s="2" t="s">
        <v>26</v>
      </c>
    </row>
    <row r="9" ht="19" customHeight="1" spans="2:8" x14ac:dyDescent="0.25">
      <c r="B9" s="4" t="s">
        <v>27</v>
      </c>
      <c r="C9" s="17">
        <f>G8</f>
      </c>
      <c r="D9" s="17">
        <f>C9*$F$4/100</f>
      </c>
      <c r="E9" s="17">
        <f>$C$4*$C$5/100</f>
      </c>
      <c r="F9" s="17">
        <f>D9-E9</f>
      </c>
      <c r="G9" s="17">
        <f>C9+F9</f>
      </c>
      <c r="H9" s="2" t="s">
        <v>24</v>
      </c>
    </row>
    <row r="10" ht="19" customHeight="1" spans="2:8" x14ac:dyDescent="0.25">
      <c r="B10" s="4" t="s">
        <v>28</v>
      </c>
      <c r="C10" s="17">
        <f>G9</f>
      </c>
      <c r="D10" s="17">
        <f>C10*$F$4/100</f>
      </c>
      <c r="E10" s="17">
        <f>$C$4*$C$5/100</f>
      </c>
      <c r="F10" s="17">
        <f>D10-E10</f>
      </c>
      <c r="G10" s="17">
        <f>C10+F10</f>
      </c>
      <c r="H10" s="2" t="s">
        <v>24</v>
      </c>
    </row>
    <row r="11" ht="19" customHeight="1" spans="2:8" x14ac:dyDescent="0.25">
      <c r="B11" s="4" t="s">
        <v>29</v>
      </c>
      <c r="C11" s="17">
        <f>G10</f>
      </c>
      <c r="D11" s="17">
        <f>C11*$F$4/100</f>
      </c>
      <c r="E11" s="17">
        <f>$C$4*$C$5/100</f>
      </c>
      <c r="F11" s="17">
        <f>D11-E11</f>
      </c>
      <c r="G11" s="17">
        <f>C11+F11</f>
      </c>
      <c r="H11" s="2" t="s">
        <v>30</v>
      </c>
    </row>
    <row r="12" ht="19" customHeight="1" x14ac:dyDescent="0.25"/>
    <row r="13" ht="19" customHeight="1" spans="2:5" x14ac:dyDescent="0.25">
      <c r="B13" s="9" t="s">
        <v>31</v>
      </c>
      <c r="C13" s="9"/>
      <c r="D13" s="9"/>
      <c r="E13" s="9"/>
    </row>
    <row r="14" ht="19" customHeight="1" spans="2:7" x14ac:dyDescent="0.25">
      <c r="B14" s="3" t="s">
        <v>32</v>
      </c>
      <c r="C14" s="3" t="s">
        <v>3</v>
      </c>
      <c r="D14" s="3" t="s">
        <v>33</v>
      </c>
      <c r="E14" s="3" t="s">
        <v>34</v>
      </c>
      <c r="F14" s="3" t="s">
        <v>3</v>
      </c>
      <c r="G14" s="3" t="s">
        <v>35</v>
      </c>
    </row>
    <row r="15" ht="19" customHeight="1" spans="2:7" x14ac:dyDescent="0.25">
      <c r="B15" s="4" t="s">
        <v>36</v>
      </c>
      <c r="C15" s="5">
        <f>'社債の償却表'!C15</f>
      </c>
      <c r="D15" s="2" t="s">
        <v>37</v>
      </c>
      <c r="E15" s="4" t="s">
        <v>38</v>
      </c>
      <c r="F15" s="18">
        <f>D8/C8</f>
      </c>
      <c r="G15" s="2" t="s">
        <v>39</v>
      </c>
    </row>
    <row r="16" ht="19" customHeight="1" spans="2:7" x14ac:dyDescent="0.25">
      <c r="B16" s="4" t="s">
        <v>40</v>
      </c>
      <c r="C16" s="5">
        <f>'社債の償却表'!C16</f>
      </c>
      <c r="D16" s="2" t="s">
        <v>41</v>
      </c>
      <c r="E16" s="4" t="s">
        <v>42</v>
      </c>
      <c r="F16" s="18">
        <f>E8/$C$4</f>
      </c>
      <c r="G16" s="2" t="s">
        <v>43</v>
      </c>
    </row>
    <row r="17" ht="19" customHeight="1" spans="2:7" x14ac:dyDescent="0.25">
      <c r="B17" s="4" t="s">
        <v>44</v>
      </c>
      <c r="C17" s="5">
        <f>'社債の償却表'!C17</f>
      </c>
      <c r="D17" s="2" t="s">
        <v>45</v>
      </c>
      <c r="E17" s="4" t="s">
        <v>46</v>
      </c>
      <c r="F17" s="17">
        <f>SUM(D8:D11)</f>
      </c>
      <c r="G17" s="2" t="s">
        <v>24</v>
      </c>
    </row>
    <row r="18" ht="19" customHeight="1" spans="2:7" x14ac:dyDescent="0.25">
      <c r="B18" s="4" t="s">
        <v>47</v>
      </c>
      <c r="C18" s="17">
        <f>C17*C16/100</f>
      </c>
      <c r="D18" s="2" t="s">
        <v>48</v>
      </c>
      <c r="E18" s="4" t="s">
        <v>49</v>
      </c>
      <c r="F18" s="17">
        <f>SUM(E8:E11)</f>
      </c>
      <c r="G18" s="2" t="s">
        <v>50</v>
      </c>
    </row>
    <row r="19" ht="19" customHeight="1" spans="2:7" x14ac:dyDescent="0.25">
      <c r="B19" s="4" t="s">
        <v>51</v>
      </c>
      <c r="C19" s="17">
        <f>C15-C18</f>
      </c>
      <c r="D19" s="2" t="s">
        <v>24</v>
      </c>
      <c r="E19" s="4" t="s">
        <v>52</v>
      </c>
      <c r="F19" s="17">
        <f>F17-F18</f>
      </c>
      <c r="G19" s="2" t="s">
        <v>53</v>
      </c>
    </row>
    <row r="20" ht="19" customHeight="1" spans="2:4" x14ac:dyDescent="0.25">
      <c r="B20" s="11" t="s">
        <v>54</v>
      </c>
      <c r="C20" s="19">
        <f>C17-C19</f>
      </c>
      <c r="D20" s="2" t="s">
        <v>24</v>
      </c>
    </row>
    <row r="21" ht="19" customHeight="1" spans="2:4" x14ac:dyDescent="0.25">
      <c r="B21" s="4" t="s">
        <v>55</v>
      </c>
      <c r="C21" s="18">
        <f>C18/C15</f>
      </c>
      <c r="D21" s="2" t="s">
        <v>56</v>
      </c>
    </row>
    <row r="23" spans="1:8" x14ac:dyDescent="0.25">
      <c r="A23" s="20" t="s">
        <v>66</v>
      </c>
      <c r="B23" s="20"/>
      <c r="C23" s="20"/>
      <c r="D23" s="20"/>
      <c r="E23" s="20"/>
      <c r="F23" s="20"/>
      <c r="G23" s="20"/>
      <c r="H23" s="20"/>
    </row>
    <row r="25" spans="1:1" x14ac:dyDescent="0.25">
      <c r="A25" s="14" t="s">
        <v>58</v>
      </c>
    </row>
    <row r="26" ht="34" customHeight="1" spans="1:8" x14ac:dyDescent="0.25">
      <c r="A26" s="15" t="s">
        <v>59</v>
      </c>
      <c r="B26" s="15"/>
      <c r="C26" s="15"/>
      <c r="D26" s="15"/>
      <c r="E26" s="15"/>
      <c r="F26" s="15"/>
      <c r="G26" s="15"/>
      <c r="H26" s="15"/>
    </row>
    <row r="27" ht="34" customHeight="1" spans="1:8" x14ac:dyDescent="0.25">
      <c r="A27" s="15" t="s">
        <v>60</v>
      </c>
      <c r="B27" s="15"/>
      <c r="C27" s="15"/>
      <c r="D27" s="15"/>
      <c r="E27" s="15"/>
      <c r="F27" s="15"/>
      <c r="G27" s="15"/>
      <c r="H27" s="15"/>
    </row>
    <row r="28" ht="34" customHeight="1" spans="1:8" x14ac:dyDescent="0.25">
      <c r="A28" s="15" t="s">
        <v>61</v>
      </c>
      <c r="B28" s="15"/>
      <c r="C28" s="15"/>
      <c r="D28" s="15"/>
      <c r="E28" s="15"/>
      <c r="F28" s="15"/>
      <c r="G28" s="15"/>
      <c r="H28" s="15"/>
    </row>
    <row r="29" ht="34" customHeight="1" spans="1:8" x14ac:dyDescent="0.25">
      <c r="A29" s="15" t="s">
        <v>62</v>
      </c>
      <c r="B29" s="15"/>
      <c r="C29" s="15"/>
      <c r="D29" s="15"/>
      <c r="E29" s="15"/>
      <c r="F29" s="15"/>
      <c r="G29" s="15"/>
      <c r="H29" s="15"/>
    </row>
    <row r="30" ht="34" customHeight="1" spans="1:8" x14ac:dyDescent="0.25">
      <c r="A30" s="15" t="s">
        <v>63</v>
      </c>
      <c r="B30" s="15"/>
      <c r="C30" s="15"/>
      <c r="D30" s="15"/>
      <c r="E30" s="15"/>
      <c r="F30" s="15"/>
      <c r="G30" s="15"/>
      <c r="H30" s="15"/>
    </row>
    <row r="31" ht="34" customHeight="1" spans="1:8" x14ac:dyDescent="0.25">
      <c r="A31" s="15" t="s">
        <v>64</v>
      </c>
      <c r="B31" s="15"/>
      <c r="C31" s="15"/>
      <c r="D31" s="15"/>
      <c r="E31" s="15"/>
      <c r="F31" s="15"/>
      <c r="G31" s="15"/>
      <c r="H31" s="15"/>
    </row>
    <row r="33" spans="1:1" x14ac:dyDescent="0.25">
      <c r="A33" s="16" t="s">
        <v>65</v>
      </c>
    </row>
  </sheetData>
  <mergeCells count="10">
    <mergeCell ref="A1:H1"/>
    <mergeCell ref="A2:H2"/>
    <mergeCell ref="B13:E13"/>
    <mergeCell ref="A23:H23"/>
    <mergeCell ref="A26:H26"/>
    <mergeCell ref="A27:H27"/>
    <mergeCell ref="A28:H28"/>
    <mergeCell ref="A29:H29"/>
    <mergeCell ref="A30:H30"/>
    <mergeCell ref="A31:H31"/>
  </mergeCells>
  <pageSetup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社債の償却表</vt:lpstr>
      <vt:lpstr>社債の償却表_答え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加藤 寛明</dc:creator>
  <dc:title/>
  <dc:subject/>
  <dc:description/>
  <cp:keywords/>
  <cp:category/>
  <cp:lastModifiedBy>Unknown</cp:lastModifiedBy>
  <dcterms:created xsi:type="dcterms:W3CDTF">2026-08-28T00:00:00Z</dcterms:created>
  <dcterms:modified xsi:type="dcterms:W3CDTF">2026-08-28T00:00:00Z</dcterms:modified>
</cp:coreProperties>
</file>