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償却スケジュール" state="visible" r:id="rId4"/>
    <sheet sheetId="2" name="償却スケジュール_答え" state="visible" r:id="rId5"/>
  </sheets>
  <calcPr calcId="171027"/>
</workbook>
</file>

<file path=xl/sharedStrings.xml><?xml version="1.0" encoding="utf-8"?>
<sst xmlns="http://schemas.openxmlformats.org/spreadsheetml/2006/main" count="119" uniqueCount="57">
  <si>
    <t>設備A — 減価償却3法くらべ</t>
  </si>
  <si>
    <t>単位: 千USD（耐用年数のみ「年」）。★どの方法でも、5年で償却する総額は同じ。違うのは「いつ」費用にするかだけです。</t>
  </si>
  <si>
    <t>与件</t>
  </si>
  <si>
    <t>値</t>
  </si>
  <si>
    <t>メモ</t>
  </si>
  <si>
    <t>取得原価</t>
  </si>
  <si>
    <t>これが出発点</t>
  </si>
  <si>
    <t>耐用年数（年）</t>
  </si>
  <si>
    <t>残存価額</t>
  </si>
  <si>
    <t>★定額法とSYDは引くが、DDBは引かずに始める</t>
  </si>
  <si>
    <t>償却対象額（取得原価 − 残存価額）</t>
  </si>
  <si>
    <t>年</t>
  </si>
  <si>
    <t>定額法</t>
  </si>
  <si>
    <t>定率法DDB</t>
  </si>
  <si>
    <t>級数法SYD</t>
  </si>
  <si>
    <t>定額法 簿価</t>
  </si>
  <si>
    <t>DDB 簿価</t>
  </si>
  <si>
    <t>その年に何が起きているか</t>
  </si>
  <si>
    <t>判定</t>
  </si>
  <si>
    <t>(1)</t>
  </si>
  <si>
    <t>(2)=対象額/年数</t>
  </si>
  <si>
    <t>(3)=期首簿価×2/年数</t>
  </si>
  <si>
    <t>(4)=対象額×残年数/15</t>
  </si>
  <si>
    <t>(5)</t>
  </si>
  <si>
    <t>(6)</t>
  </si>
  <si>
    <t/>
  </si>
  <si>
    <t>1年目</t>
  </si>
  <si>
    <t>★DDBがいちばん大きい。前倒しで費用にする方法だから</t>
  </si>
  <si>
    <t>2年目</t>
  </si>
  <si>
    <t>DDBは早くも小さくなり始める</t>
  </si>
  <si>
    <t>3年目</t>
  </si>
  <si>
    <t>★この年あたりで定額法とDDBが入れ替わる</t>
  </si>
  <si>
    <t>4年目</t>
  </si>
  <si>
    <t>5年目</t>
  </si>
  <si>
    <t>★DDBだけ、4年目で先に残存価額へ着いている</t>
  </si>
  <si>
    <t>5年の合計</t>
  </si>
  <si>
    <t>★3つとも償却対象額 1,000 に一致する</t>
  </si>
  <si>
    <t>【比べる】どこが違うのか</t>
  </si>
  <si>
    <t>見るもの</t>
  </si>
  <si>
    <t>意味</t>
  </si>
  <si>
    <t>1年目の差（DDB − 定額法）</t>
  </si>
  <si>
    <t>★税金を後ろにずらせる額</t>
  </si>
  <si>
    <t>DDB 1年目 ÷ 定額法</t>
  </si>
  <si>
    <t>2年目末の簿価の差（定額 − DDB）</t>
  </si>
  <si>
    <t>売却したときの損益が変わる</t>
  </si>
  <si>
    <t>残存価額 ÷ 取得原価</t>
  </si>
  <si>
    <t>使い方 ── 薄い色の欄が空いています。そこに =C6-C7 のような式を自分で入れてください。右端の「判定」列に ○ が出れば正解です。詰まったら下のタブ「償却スケジュール_答え」を開くと式が見られます。青い文字の欄（前提の数字）を書き換えると、答えの側も一緒に動くので、自分の数字でも練習できます。</t>
  </si>
  <si>
    <t>【解説】償却スケジュール</t>
  </si>
  <si>
    <t>13行目を見てください。3つの方法の5年合計が、どれも 1,000 で同じです。取得原価1,200から残存価額200を引いた償却対象額そのもの。費用にする総額は方法で変わりません。変わるのは「いつ」費用にするかだけです。</t>
  </si>
  <si>
    <t>定額法（C列）は毎年おなじ200です。式は =$G$5/$G$4、償却対象額 ÷ 耐用年数。5年間ずっと同じ数字なので、どの年に売っても簿価が読めます。</t>
  </si>
  <si>
    <t>DDB（D列）だけ、残存価額を引かずに始めます。D8 の式は =C4*2/$G$4。取得原価1,200に 2÷5 を掛けて480。ここが最大のつまずきどころで、償却対象額1,000ではなく取得原価1,200から始めます。そのかわり最終年（D12）で残存価額まで落として打ち切ります。</t>
  </si>
  <si>
    <t>DDBは「期首簿価」に率を掛けるので、毎年小さくなります。D9 を選んでください。参照元が G8（1年目末の簿価）です。前年に大きく償却したぶん、翌年の元手が減る──これが「定率」法の意味です。1年目480、2年目288、3年目173、と落ちていきます。</t>
  </si>
  <si>
    <t>4年目でDDBが止まります。D11 は式どおりなら 103.7 ですが、実際は 59.2 です。そこまで償却すると簿価が残存価額200を割ってしまうからで、割り込む手前で打ち切ります（式の MAX(0, 期首簿価 − 残存価額) がその上限）。だから5年目（D12）はゼロ。定率法は残存価額を引かずに始めるかわり、最後は上限で止めるという組み合わせで帳尻を合わせます。</t>
  </si>
  <si>
    <t>SYD（E列）は「残り年数 ÷ 級数の合計」で配ります。5年なら 1+2+3+4+5＝15 が分母。1年目は残り5年ぶんなので 5/15、最終年は 1/15。DDBほど極端ではないが、定額法より前倒しという中間の方法です。</t>
  </si>
  <si>
    <t>どれを選んでも会社の稼ぐ力は変わりません。変わるのは各年の利益と、そこにかかる税金のタイミングです。C17 の 280 が、1年目に前倒しで費用にできる額。税率40%なら112の税金を後ろにずらせるということです。</t>
  </si>
  <si>
    <t>さわる管理会計 Day6 — 減価償却3法くらべ ／ https://sawaru.world/kanri/day06-1</t>
  </si>
  <si>
    <t>このシートは答えです。式が全部入っています。前提の数字は「償却スケジュール」シートを見ているので、あちらを書き換えるとこちらも動きます。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</si>
</sst>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倍&quot;"/>
    <numFmt numFmtId="165" formatCode="0.0%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646A70"/>
      <sz val="9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1EFE7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3" fontId="3" fillId="4" borderId="2" xfId="0" applyNumberFormat="1" applyFont="1" applyFill="1" applyBorder="1" applyAlignment="1">
      <alignment vertical="center"/>
    </xf>
    <xf numFmtId="0" fontId="7" fillId="6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4" fillId="0" borderId="1" xfId="0" applyNumberFormat="1" applyFont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24.3" customWidth="1"/>
    <col min="3" max="7" width="16.4" customWidth="1"/>
    <col min="8" max="8" width="42.9" customWidth="1"/>
    <col min="9" max="9" width="12" customWidth="1"/>
  </cols>
  <sheetData>
    <row r="1" ht="19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9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2:4" x14ac:dyDescent="0.25">
      <c r="B3" s="3" t="s">
        <v>2</v>
      </c>
      <c r="C3" s="3" t="s">
        <v>3</v>
      </c>
      <c r="D3" s="3" t="s">
        <v>4</v>
      </c>
    </row>
    <row r="4" ht="19" customHeight="1" spans="2:7" x14ac:dyDescent="0.25">
      <c r="B4" s="4" t="s">
        <v>5</v>
      </c>
      <c r="C4" s="5">
        <v>1200</v>
      </c>
      <c r="D4" s="2" t="s">
        <v>6</v>
      </c>
      <c r="F4" s="3" t="s">
        <v>7</v>
      </c>
      <c r="G4" s="5">
        <v>5</v>
      </c>
    </row>
    <row r="5" ht="19" customHeight="1" spans="2:9" x14ac:dyDescent="0.25">
      <c r="B5" s="4" t="s">
        <v>8</v>
      </c>
      <c r="C5" s="5">
        <v>200</v>
      </c>
      <c r="D5" s="2" t="s">
        <v>9</v>
      </c>
      <c r="F5" s="3" t="s">
        <v>10</v>
      </c>
      <c r="G5" s="6"/>
      <c r="I5" s="7">
        <f>IF(G5="","",IF(ABS(G5-'償却スケジュール_答え'!G5)&lt;=MAX(0.5,ABS('償却スケジュール_答え'!G5)*0.0005),"○","もう一度"))</f>
      </c>
    </row>
    <row r="6" ht="19" customHeight="1" spans="2:9" x14ac:dyDescent="0.25"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 t="s">
        <v>18</v>
      </c>
    </row>
    <row r="7" ht="19" customHeight="1" spans="2:8" x14ac:dyDescent="0.25">
      <c r="B7" s="8" t="s">
        <v>19</v>
      </c>
      <c r="C7" s="8" t="s">
        <v>20</v>
      </c>
      <c r="D7" s="8" t="s">
        <v>21</v>
      </c>
      <c r="E7" s="8" t="s">
        <v>22</v>
      </c>
      <c r="F7" s="8" t="s">
        <v>23</v>
      </c>
      <c r="G7" s="8" t="s">
        <v>24</v>
      </c>
      <c r="H7" s="8" t="s">
        <v>25</v>
      </c>
    </row>
    <row r="8" ht="19" customHeight="1" spans="2:9" x14ac:dyDescent="0.25">
      <c r="B8" s="4" t="s">
        <v>26</v>
      </c>
      <c r="C8" s="6"/>
      <c r="D8" s="6"/>
      <c r="E8" s="6"/>
      <c r="F8" s="6"/>
      <c r="G8" s="6"/>
      <c r="H8" s="2" t="s">
        <v>27</v>
      </c>
      <c r="I8" s="7">
        <f>IF(OR(C8="",D8="",E8="",F8="",G8=""),"",IF(AND(ABS(C8-'償却スケジュール_答え'!C8)&lt;=MAX(0.5,ABS('償却スケジュール_答え'!C8)*0.0005),ABS(D8-'償却スケジュール_答え'!D8)&lt;=MAX(0.5,ABS('償却スケジュール_答え'!D8)*0.0005),ABS(E8-'償却スケジュール_答え'!E8)&lt;=MAX(0.5,ABS('償却スケジュール_答え'!E8)*0.0005),ABS(F8-'償却スケジュール_答え'!F8)&lt;=MAX(0.5,ABS('償却スケジュール_答え'!F8)*0.0005),ABS(G8-'償却スケジュール_答え'!G8)&lt;=MAX(0.5,ABS('償却スケジュール_答え'!G8)*0.0005)),"○","もう一度"))</f>
      </c>
    </row>
    <row r="9" ht="19" customHeight="1" spans="2:9" x14ac:dyDescent="0.25">
      <c r="B9" s="4" t="s">
        <v>28</v>
      </c>
      <c r="C9" s="6"/>
      <c r="D9" s="6"/>
      <c r="E9" s="6"/>
      <c r="F9" s="6"/>
      <c r="G9" s="6"/>
      <c r="H9" s="2" t="s">
        <v>29</v>
      </c>
      <c r="I9" s="7">
        <f>IF(OR(C9="",D9="",E9="",F9="",G9=""),"",IF(AND(ABS(C9-'償却スケジュール_答え'!C9)&lt;=MAX(0.5,ABS('償却スケジュール_答え'!C9)*0.0005),ABS(D9-'償却スケジュール_答え'!D9)&lt;=MAX(0.5,ABS('償却スケジュール_答え'!D9)*0.0005),ABS(E9-'償却スケジュール_答え'!E9)&lt;=MAX(0.5,ABS('償却スケジュール_答え'!E9)*0.0005),ABS(F9-'償却スケジュール_答え'!F9)&lt;=MAX(0.5,ABS('償却スケジュール_答え'!F9)*0.0005),ABS(G9-'償却スケジュール_答え'!G9)&lt;=MAX(0.5,ABS('償却スケジュール_答え'!G9)*0.0005)),"○","もう一度"))</f>
      </c>
    </row>
    <row r="10" ht="19" customHeight="1" spans="2:9" x14ac:dyDescent="0.25">
      <c r="B10" s="4" t="s">
        <v>30</v>
      </c>
      <c r="C10" s="6"/>
      <c r="D10" s="6"/>
      <c r="E10" s="6"/>
      <c r="F10" s="6"/>
      <c r="G10" s="6"/>
      <c r="H10" s="2" t="s">
        <v>31</v>
      </c>
      <c r="I10" s="7">
        <f>IF(OR(C10="",D10="",E10="",F10="",G10=""),"",IF(AND(ABS(C10-'償却スケジュール_答え'!C10)&lt;=MAX(0.5,ABS('償却スケジュール_答え'!C10)*0.0005),ABS(D10-'償却スケジュール_答え'!D10)&lt;=MAX(0.5,ABS('償却スケジュール_答え'!D10)*0.0005),ABS(E10-'償却スケジュール_答え'!E10)&lt;=MAX(0.5,ABS('償却スケジュール_答え'!E10)*0.0005),ABS(F10-'償却スケジュール_答え'!F10)&lt;=MAX(0.5,ABS('償却スケジュール_答え'!F10)*0.0005),ABS(G10-'償却スケジュール_答え'!G10)&lt;=MAX(0.5,ABS('償却スケジュール_答え'!G10)*0.0005)),"○","もう一度"))</f>
      </c>
    </row>
    <row r="11" ht="19" customHeight="1" spans="2:9" x14ac:dyDescent="0.25">
      <c r="B11" s="4" t="s">
        <v>32</v>
      </c>
      <c r="C11" s="6"/>
      <c r="D11" s="6"/>
      <c r="E11" s="6"/>
      <c r="F11" s="6"/>
      <c r="G11" s="6"/>
      <c r="H11" s="2" t="s">
        <v>25</v>
      </c>
      <c r="I11" s="7">
        <f>IF(OR(C11="",D11="",E11="",F11="",G11=""),"",IF(AND(ABS(C11-'償却スケジュール_答え'!C11)&lt;=MAX(0.5,ABS('償却スケジュール_答え'!C11)*0.0005),ABS(D11-'償却スケジュール_答え'!D11)&lt;=MAX(0.5,ABS('償却スケジュール_答え'!D11)*0.0005),ABS(E11-'償却スケジュール_答え'!E11)&lt;=MAX(0.5,ABS('償却スケジュール_答え'!E11)*0.0005),ABS(F11-'償却スケジュール_答え'!F11)&lt;=MAX(0.5,ABS('償却スケジュール_答え'!F11)*0.0005),ABS(G11-'償却スケジュール_答え'!G11)&lt;=MAX(0.5,ABS('償却スケジュール_答え'!G11)*0.0005)),"○","もう一度"))</f>
      </c>
    </row>
    <row r="12" ht="19" customHeight="1" spans="2:9" x14ac:dyDescent="0.25">
      <c r="B12" s="4" t="s">
        <v>33</v>
      </c>
      <c r="C12" s="6"/>
      <c r="D12" s="6"/>
      <c r="E12" s="6"/>
      <c r="F12" s="6"/>
      <c r="G12" s="6"/>
      <c r="H12" s="2" t="s">
        <v>34</v>
      </c>
      <c r="I12" s="7">
        <f>IF(OR(C12="",D12="",E12="",F12="",G12=""),"",IF(AND(ABS(C12-'償却スケジュール_答え'!C12)&lt;=MAX(0.5,ABS('償却スケジュール_答え'!C12)*0.0005),ABS(D12-'償却スケジュール_答え'!D12)&lt;=MAX(0.5,ABS('償却スケジュール_答え'!D12)*0.0005),ABS(E12-'償却スケジュール_答え'!E12)&lt;=MAX(0.5,ABS('償却スケジュール_答え'!E12)*0.0005),ABS(F12-'償却スケジュール_答え'!F12)&lt;=MAX(0.5,ABS('償却スケジュール_答え'!F12)*0.0005),ABS(G12-'償却スケジュール_答え'!G12)&lt;=MAX(0.5,ABS('償却スケジュール_答え'!G12)*0.0005)),"○","もう一度"))</f>
      </c>
    </row>
    <row r="13" ht="19" customHeight="1" spans="2:9" x14ac:dyDescent="0.25">
      <c r="B13" s="9" t="s">
        <v>35</v>
      </c>
      <c r="C13" s="10"/>
      <c r="D13" s="10"/>
      <c r="E13" s="10"/>
      <c r="H13" s="11" t="s">
        <v>36</v>
      </c>
      <c r="I13" s="7">
        <f>IF(OR(C13="",D13="",E13=""),"",IF(AND(ABS(C13-'償却スケジュール_答え'!C13)&lt;=MAX(0.5,ABS('償却スケジュール_答え'!C13)*0.0005),ABS(D13-'償却スケジュール_答え'!D13)&lt;=MAX(0.5,ABS('償却スケジュール_答え'!D13)*0.0005),ABS(E13-'償却スケジュール_答え'!E13)&lt;=MAX(0.5,ABS('償却スケジュール_答え'!E13)*0.0005)),"○","もう一度"))</f>
      </c>
    </row>
    <row r="14" ht="19" customHeight="1" x14ac:dyDescent="0.25"/>
    <row r="15" ht="19" customHeight="1" spans="2:4" x14ac:dyDescent="0.25">
      <c r="B15" s="12" t="s">
        <v>37</v>
      </c>
      <c r="C15" s="12"/>
      <c r="D15" s="12"/>
    </row>
    <row r="16" ht="19" customHeight="1" spans="2:4" x14ac:dyDescent="0.25">
      <c r="B16" s="3" t="s">
        <v>38</v>
      </c>
      <c r="C16" s="3" t="s">
        <v>3</v>
      </c>
      <c r="D16" s="3" t="s">
        <v>39</v>
      </c>
    </row>
    <row r="17" ht="19" customHeight="1" spans="2:9" x14ac:dyDescent="0.25">
      <c r="B17" s="4" t="s">
        <v>40</v>
      </c>
      <c r="C17" s="6"/>
      <c r="D17" s="2" t="s">
        <v>41</v>
      </c>
      <c r="I17" s="7">
        <f>IF(C17="","",IF(ABS(C17-'償却スケジュール_答え'!C17)&lt;=MAX(0.5,ABS('償却スケジュール_答え'!C17)*0.0005),"○","もう一度"))</f>
      </c>
    </row>
    <row r="18" ht="19" customHeight="1" spans="2:9" x14ac:dyDescent="0.25">
      <c r="B18" s="4" t="s">
        <v>42</v>
      </c>
      <c r="C18" s="13"/>
      <c r="D18" s="2" t="s">
        <v>25</v>
      </c>
      <c r="I18" s="7">
        <f>IF(C18="","",IF(ABS(C18-'償却スケジュール_答え'!C18)&lt;=MAX(0.5,ABS('償却スケジュール_答え'!C18)*0.0005),"○","もう一度"))</f>
      </c>
    </row>
    <row r="19" ht="19" customHeight="1" spans="2:9" x14ac:dyDescent="0.25">
      <c r="B19" s="4" t="s">
        <v>43</v>
      </c>
      <c r="C19" s="6"/>
      <c r="D19" s="2" t="s">
        <v>44</v>
      </c>
      <c r="I19" s="7">
        <f>IF(C19="","",IF(ABS(C19-'償却スケジュール_答え'!C19)&lt;=MAX(0.5,ABS('償却スケジュール_答え'!C19)*0.0005),"○","もう一度"))</f>
      </c>
    </row>
    <row r="20" ht="19" customHeight="1" spans="2:9" x14ac:dyDescent="0.25">
      <c r="B20" s="4" t="s">
        <v>45</v>
      </c>
      <c r="C20" s="14"/>
      <c r="D20" s="2" t="s">
        <v>25</v>
      </c>
      <c r="I20" s="7">
        <f>IF(C20="","",IF(ABS(C20-'償却スケジュール_答え'!C20)&lt;=MAX(0.5,ABS('償却スケジュール_答え'!C20)*0.0005),"○","もう一度"))</f>
      </c>
    </row>
    <row r="22" ht="46" customHeight="1" spans="1:9" x14ac:dyDescent="0.25">
      <c r="A22" s="15" t="s">
        <v>46</v>
      </c>
      <c r="B22" s="15"/>
      <c r="C22" s="15"/>
      <c r="D22" s="15"/>
      <c r="E22" s="15"/>
      <c r="F22" s="15"/>
      <c r="G22" s="15"/>
      <c r="H22" s="15"/>
      <c r="I22" s="15"/>
    </row>
    <row r="24" spans="1:1" x14ac:dyDescent="0.25">
      <c r="A24" s="16" t="s">
        <v>47</v>
      </c>
    </row>
    <row r="25" ht="34" customHeight="1" spans="1:8" x14ac:dyDescent="0.25">
      <c r="A25" s="17" t="s">
        <v>48</v>
      </c>
      <c r="B25" s="17"/>
      <c r="C25" s="17"/>
      <c r="D25" s="17"/>
      <c r="E25" s="17"/>
      <c r="F25" s="17"/>
      <c r="G25" s="17"/>
      <c r="H25" s="17"/>
    </row>
    <row r="26" ht="34" customHeight="1" spans="1:8" x14ac:dyDescent="0.25">
      <c r="A26" s="17" t="s">
        <v>49</v>
      </c>
      <c r="B26" s="17"/>
      <c r="C26" s="17"/>
      <c r="D26" s="17"/>
      <c r="E26" s="17"/>
      <c r="F26" s="17"/>
      <c r="G26" s="17"/>
      <c r="H26" s="17"/>
    </row>
    <row r="27" ht="34" customHeight="1" spans="1:8" x14ac:dyDescent="0.25">
      <c r="A27" s="17" t="s">
        <v>50</v>
      </c>
      <c r="B27" s="17"/>
      <c r="C27" s="17"/>
      <c r="D27" s="17"/>
      <c r="E27" s="17"/>
      <c r="F27" s="17"/>
      <c r="G27" s="17"/>
      <c r="H27" s="17"/>
    </row>
    <row r="28" ht="34" customHeight="1" spans="1:8" x14ac:dyDescent="0.25">
      <c r="A28" s="17" t="s">
        <v>51</v>
      </c>
      <c r="B28" s="17"/>
      <c r="C28" s="17"/>
      <c r="D28" s="17"/>
      <c r="E28" s="17"/>
      <c r="F28" s="17"/>
      <c r="G28" s="17"/>
      <c r="H28" s="17"/>
    </row>
    <row r="29" ht="34" customHeight="1" spans="1:8" x14ac:dyDescent="0.25">
      <c r="A29" s="17" t="s">
        <v>52</v>
      </c>
      <c r="B29" s="17"/>
      <c r="C29" s="17"/>
      <c r="D29" s="17"/>
      <c r="E29" s="17"/>
      <c r="F29" s="17"/>
      <c r="G29" s="17"/>
      <c r="H29" s="17"/>
    </row>
    <row r="30" ht="34" customHeight="1" spans="1:8" x14ac:dyDescent="0.25">
      <c r="A30" s="17" t="s">
        <v>53</v>
      </c>
      <c r="B30" s="17"/>
      <c r="C30" s="17"/>
      <c r="D30" s="17"/>
      <c r="E30" s="17"/>
      <c r="F30" s="17"/>
      <c r="G30" s="17"/>
      <c r="H30" s="17"/>
    </row>
    <row r="31" ht="34" customHeight="1" spans="1:8" x14ac:dyDescent="0.25">
      <c r="A31" s="17" t="s">
        <v>54</v>
      </c>
      <c r="B31" s="17"/>
      <c r="C31" s="17"/>
      <c r="D31" s="17"/>
      <c r="E31" s="17"/>
      <c r="F31" s="17"/>
      <c r="G31" s="17"/>
      <c r="H31" s="17"/>
    </row>
    <row r="33" spans="1:1" x14ac:dyDescent="0.25">
      <c r="A33" s="18" t="s">
        <v>55</v>
      </c>
    </row>
  </sheetData>
  <mergeCells count="11">
    <mergeCell ref="A1:H1"/>
    <mergeCell ref="A2:H2"/>
    <mergeCell ref="B15:D15"/>
    <mergeCell ref="A22:I22"/>
    <mergeCell ref="A25:H25"/>
    <mergeCell ref="A26:H26"/>
    <mergeCell ref="A27:H27"/>
    <mergeCell ref="A28:H28"/>
    <mergeCell ref="A29:H29"/>
    <mergeCell ref="A30:H30"/>
    <mergeCell ref="A31:H31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24.3" customWidth="1"/>
    <col min="3" max="7" width="16.4" customWidth="1"/>
    <col min="8" max="8" width="42.9" customWidth="1"/>
  </cols>
  <sheetData>
    <row r="1" ht="19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9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2:4" x14ac:dyDescent="0.25">
      <c r="B3" s="3" t="s">
        <v>2</v>
      </c>
      <c r="C3" s="3" t="s">
        <v>3</v>
      </c>
      <c r="D3" s="3" t="s">
        <v>4</v>
      </c>
    </row>
    <row r="4" ht="19" customHeight="1" spans="2:7" x14ac:dyDescent="0.25">
      <c r="B4" s="4" t="s">
        <v>5</v>
      </c>
      <c r="C4" s="5">
        <f>'償却スケジュール'!C4</f>
      </c>
      <c r="D4" s="2" t="s">
        <v>6</v>
      </c>
      <c r="F4" s="3" t="s">
        <v>7</v>
      </c>
      <c r="G4" s="5">
        <f>'償却スケジュール'!G4</f>
      </c>
    </row>
    <row r="5" ht="19" customHeight="1" spans="2:7" x14ac:dyDescent="0.25">
      <c r="B5" s="4" t="s">
        <v>8</v>
      </c>
      <c r="C5" s="5">
        <f>'償却スケジュール'!C5</f>
      </c>
      <c r="D5" s="2" t="s">
        <v>9</v>
      </c>
      <c r="F5" s="3" t="s">
        <v>10</v>
      </c>
      <c r="G5" s="19">
        <f>C4-C5</f>
      </c>
    </row>
    <row r="6" ht="19" customHeight="1" spans="2:8" x14ac:dyDescent="0.25"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</row>
    <row r="7" ht="19" customHeight="1" spans="2:8" x14ac:dyDescent="0.25">
      <c r="B7" s="8" t="s">
        <v>19</v>
      </c>
      <c r="C7" s="8" t="s">
        <v>20</v>
      </c>
      <c r="D7" s="8" t="s">
        <v>21</v>
      </c>
      <c r="E7" s="8" t="s">
        <v>22</v>
      </c>
      <c r="F7" s="8" t="s">
        <v>23</v>
      </c>
      <c r="G7" s="8" t="s">
        <v>24</v>
      </c>
      <c r="H7" s="8" t="s">
        <v>25</v>
      </c>
    </row>
    <row r="8" ht="19" customHeight="1" spans="2:8" x14ac:dyDescent="0.25">
      <c r="B8" s="4" t="s">
        <v>26</v>
      </c>
      <c r="C8" s="19">
        <f>$G$5/$G$4</f>
      </c>
      <c r="D8" s="19">
        <f>MIN(C4*2/$G$4,MAX(0,C4-$C$5))</f>
      </c>
      <c r="E8" s="19">
        <f>$G$5*5/15</f>
      </c>
      <c r="F8" s="19">
        <f>C4-C8</f>
      </c>
      <c r="G8" s="19">
        <f>C4-D8</f>
      </c>
      <c r="H8" s="2" t="s">
        <v>27</v>
      </c>
    </row>
    <row r="9" ht="19" customHeight="1" spans="2:8" x14ac:dyDescent="0.25">
      <c r="B9" s="4" t="s">
        <v>28</v>
      </c>
      <c r="C9" s="19">
        <f>$G$5/$G$4</f>
      </c>
      <c r="D9" s="19">
        <f>MIN(G8*2/$G$4,MAX(0,G8-$C$5))</f>
      </c>
      <c r="E9" s="19">
        <f>$G$5*4/15</f>
      </c>
      <c r="F9" s="19">
        <f>F8-C9</f>
      </c>
      <c r="G9" s="19">
        <f>G8-D9</f>
      </c>
      <c r="H9" s="2" t="s">
        <v>29</v>
      </c>
    </row>
    <row r="10" ht="19" customHeight="1" spans="2:8" x14ac:dyDescent="0.25">
      <c r="B10" s="4" t="s">
        <v>30</v>
      </c>
      <c r="C10" s="19">
        <f>$G$5/$G$4</f>
      </c>
      <c r="D10" s="19">
        <f>MIN(G9*2/$G$4,MAX(0,G9-$C$5))</f>
      </c>
      <c r="E10" s="19">
        <f>$G$5*3/15</f>
      </c>
      <c r="F10" s="19">
        <f>F9-C10</f>
      </c>
      <c r="G10" s="19">
        <f>G9-D10</f>
      </c>
      <c r="H10" s="2" t="s">
        <v>31</v>
      </c>
    </row>
    <row r="11" ht="19" customHeight="1" spans="2:8" x14ac:dyDescent="0.25">
      <c r="B11" s="4" t="s">
        <v>32</v>
      </c>
      <c r="C11" s="19">
        <f>$G$5/$G$4</f>
      </c>
      <c r="D11" s="19">
        <f>MIN(G10*2/$G$4,MAX(0,G10-$C$5))</f>
      </c>
      <c r="E11" s="19">
        <f>$G$5*2/15</f>
      </c>
      <c r="F11" s="19">
        <f>F10-C11</f>
      </c>
      <c r="G11" s="19">
        <f>G10-D11</f>
      </c>
      <c r="H11" s="2" t="s">
        <v>25</v>
      </c>
    </row>
    <row r="12" ht="19" customHeight="1" spans="2:8" x14ac:dyDescent="0.25">
      <c r="B12" s="4" t="s">
        <v>33</v>
      </c>
      <c r="C12" s="19">
        <f>$G$5/$G$4</f>
      </c>
      <c r="D12" s="19">
        <f>MIN(G11*2/$G$4,MAX(0,G11-$C$5))</f>
      </c>
      <c r="E12" s="19">
        <f>$G$5*1/15</f>
      </c>
      <c r="F12" s="19">
        <f>F11-C12</f>
      </c>
      <c r="G12" s="19">
        <f>G11-D12</f>
      </c>
      <c r="H12" s="2" t="s">
        <v>34</v>
      </c>
    </row>
    <row r="13" ht="19" customHeight="1" spans="2:8" x14ac:dyDescent="0.25">
      <c r="B13" s="9" t="s">
        <v>35</v>
      </c>
      <c r="C13" s="20">
        <f>SUM(C8:C12)</f>
      </c>
      <c r="D13" s="20">
        <f>SUM(D8:D12)</f>
      </c>
      <c r="E13" s="20">
        <f>SUM(E8:E12)</f>
      </c>
      <c r="H13" s="11" t="s">
        <v>36</v>
      </c>
    </row>
    <row r="14" ht="19" customHeight="1" x14ac:dyDescent="0.25"/>
    <row r="15" ht="19" customHeight="1" spans="2:4" x14ac:dyDescent="0.25">
      <c r="B15" s="12" t="s">
        <v>37</v>
      </c>
      <c r="C15" s="12"/>
      <c r="D15" s="12"/>
    </row>
    <row r="16" ht="19" customHeight="1" spans="2:4" x14ac:dyDescent="0.25">
      <c r="B16" s="3" t="s">
        <v>38</v>
      </c>
      <c r="C16" s="3" t="s">
        <v>3</v>
      </c>
      <c r="D16" s="3" t="s">
        <v>39</v>
      </c>
    </row>
    <row r="17" ht="19" customHeight="1" spans="2:4" x14ac:dyDescent="0.25">
      <c r="B17" s="4" t="s">
        <v>40</v>
      </c>
      <c r="C17" s="19">
        <f>D8-C8</f>
      </c>
      <c r="D17" s="2" t="s">
        <v>41</v>
      </c>
    </row>
    <row r="18" ht="19" customHeight="1" spans="2:4" x14ac:dyDescent="0.25">
      <c r="B18" s="4" t="s">
        <v>42</v>
      </c>
      <c r="C18" s="21">
        <f>D8/C8</f>
      </c>
      <c r="D18" s="2" t="s">
        <v>25</v>
      </c>
    </row>
    <row r="19" ht="19" customHeight="1" spans="2:4" x14ac:dyDescent="0.25">
      <c r="B19" s="4" t="s">
        <v>43</v>
      </c>
      <c r="C19" s="19">
        <f>F9-G9</f>
      </c>
      <c r="D19" s="2" t="s">
        <v>44</v>
      </c>
    </row>
    <row r="20" ht="19" customHeight="1" spans="2:4" x14ac:dyDescent="0.25">
      <c r="B20" s="4" t="s">
        <v>45</v>
      </c>
      <c r="C20" s="22">
        <f>C5/C4</f>
      </c>
      <c r="D20" s="2" t="s">
        <v>25</v>
      </c>
    </row>
    <row r="22" spans="1:8" x14ac:dyDescent="0.25">
      <c r="A22" s="23" t="s">
        <v>56</v>
      </c>
      <c r="B22" s="23"/>
      <c r="C22" s="23"/>
      <c r="D22" s="23"/>
      <c r="E22" s="23"/>
      <c r="F22" s="23"/>
      <c r="G22" s="23"/>
      <c r="H22" s="23"/>
    </row>
    <row r="24" spans="1:1" x14ac:dyDescent="0.25">
      <c r="A24" s="16" t="s">
        <v>47</v>
      </c>
    </row>
    <row r="25" ht="34" customHeight="1" spans="1:8" x14ac:dyDescent="0.25">
      <c r="A25" s="17" t="s">
        <v>48</v>
      </c>
      <c r="B25" s="17"/>
      <c r="C25" s="17"/>
      <c r="D25" s="17"/>
      <c r="E25" s="17"/>
      <c r="F25" s="17"/>
      <c r="G25" s="17"/>
      <c r="H25" s="17"/>
    </row>
    <row r="26" ht="34" customHeight="1" spans="1:8" x14ac:dyDescent="0.25">
      <c r="A26" s="17" t="s">
        <v>49</v>
      </c>
      <c r="B26" s="17"/>
      <c r="C26" s="17"/>
      <c r="D26" s="17"/>
      <c r="E26" s="17"/>
      <c r="F26" s="17"/>
      <c r="G26" s="17"/>
      <c r="H26" s="17"/>
    </row>
    <row r="27" ht="34" customHeight="1" spans="1:8" x14ac:dyDescent="0.25">
      <c r="A27" s="17" t="s">
        <v>50</v>
      </c>
      <c r="B27" s="17"/>
      <c r="C27" s="17"/>
      <c r="D27" s="17"/>
      <c r="E27" s="17"/>
      <c r="F27" s="17"/>
      <c r="G27" s="17"/>
      <c r="H27" s="17"/>
    </row>
    <row r="28" ht="34" customHeight="1" spans="1:8" x14ac:dyDescent="0.25">
      <c r="A28" s="17" t="s">
        <v>51</v>
      </c>
      <c r="B28" s="17"/>
      <c r="C28" s="17"/>
      <c r="D28" s="17"/>
      <c r="E28" s="17"/>
      <c r="F28" s="17"/>
      <c r="G28" s="17"/>
      <c r="H28" s="17"/>
    </row>
    <row r="29" ht="34" customHeight="1" spans="1:8" x14ac:dyDescent="0.25">
      <c r="A29" s="17" t="s">
        <v>52</v>
      </c>
      <c r="B29" s="17"/>
      <c r="C29" s="17"/>
      <c r="D29" s="17"/>
      <c r="E29" s="17"/>
      <c r="F29" s="17"/>
      <c r="G29" s="17"/>
      <c r="H29" s="17"/>
    </row>
    <row r="30" ht="34" customHeight="1" spans="1:8" x14ac:dyDescent="0.25">
      <c r="A30" s="17" t="s">
        <v>53</v>
      </c>
      <c r="B30" s="17"/>
      <c r="C30" s="17"/>
      <c r="D30" s="17"/>
      <c r="E30" s="17"/>
      <c r="F30" s="17"/>
      <c r="G30" s="17"/>
      <c r="H30" s="17"/>
    </row>
    <row r="31" ht="34" customHeight="1" spans="1:8" x14ac:dyDescent="0.25">
      <c r="A31" s="17" t="s">
        <v>54</v>
      </c>
      <c r="B31" s="17"/>
      <c r="C31" s="17"/>
      <c r="D31" s="17"/>
      <c r="E31" s="17"/>
      <c r="F31" s="17"/>
      <c r="G31" s="17"/>
      <c r="H31" s="17"/>
    </row>
    <row r="33" spans="1:1" x14ac:dyDescent="0.25">
      <c r="A33" s="18" t="s">
        <v>55</v>
      </c>
    </row>
  </sheetData>
  <mergeCells count="11">
    <mergeCell ref="A1:H1"/>
    <mergeCell ref="A2:H2"/>
    <mergeCell ref="B15:D15"/>
    <mergeCell ref="A22:H22"/>
    <mergeCell ref="A25:H25"/>
    <mergeCell ref="A26:H26"/>
    <mergeCell ref="A27:H27"/>
    <mergeCell ref="A28:H28"/>
    <mergeCell ref="A29:H29"/>
    <mergeCell ref="A30:H30"/>
    <mergeCell ref="A31:H31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償却スケジュール</vt:lpstr>
      <vt:lpstr>償却スケジュール_答え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