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製品A標準原価カード(演習)" sheetId="1" state="visible" r:id="rId1"/>
    <sheet xmlns:r="http://schemas.openxmlformats.org/officeDocument/2006/relationships" name="製品A標準原価カード(完成見本)" sheetId="2" state="visible" r:id="rId2"/>
    <sheet xmlns:r="http://schemas.openxmlformats.org/officeDocument/2006/relationships" name="製品B標準原価カード(演習)" sheetId="3" state="visible" r:id="rId3"/>
    <sheet xmlns:r="http://schemas.openxmlformats.org/officeDocument/2006/relationships" name="製品B標準原価カード(完成見本)" sheetId="4" state="visible" r:id="rId4"/>
    <sheet xmlns:r="http://schemas.openxmlformats.org/officeDocument/2006/relationships" name="月間標準原価総額(演習)" sheetId="5" state="visible" r:id="rId5"/>
    <sheet xmlns:r="http://schemas.openxmlformats.org/officeDocument/2006/relationships" name="月間標準原価総額(完成見本)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8">
    <numFmt numFmtId="164" formatCode="0.0&quot; kg&quot;"/>
    <numFmt numFmtId="165" formatCode="&quot;@&quot;#,##0&quot; 円&quot;"/>
    <numFmt numFmtId="166" formatCode="0.0&quot; h（作業）&quot;"/>
    <numFmt numFmtId="167" formatCode="0.0&quot; h（機械）&quot;"/>
    <numFmt numFmtId="168" formatCode="#,##0&quot; 円/個&quot;"/>
    <numFmt numFmtId="169" formatCode="#,##0&quot; 個&quot;"/>
    <numFmt numFmtId="170" formatCode="#,##0&quot; 円&quot;"/>
    <numFmt numFmtId="171" formatCode="#,##0&quot; 千円&quot;"/>
  </numFmts>
  <fonts count="13">
    <font>
      <name val="Calibri"/>
      <family val="2"/>
      <color theme="1"/>
      <sz val="11"/>
      <scheme val="minor"/>
    </font>
    <font>
      <name val="Yu Gothic UI"/>
      <b val="1"/>
      <color rgb="001F4E79"/>
      <sz val="14"/>
    </font>
    <font>
      <name val="Yu Gothic UI"/>
      <i val="1"/>
      <color rgb="00707070"/>
      <sz val="10"/>
    </font>
    <font>
      <name val="Yu Gothic UI"/>
      <color rgb="00707070"/>
      <sz val="9"/>
    </font>
    <font>
      <name val="Yu Gothic UI"/>
      <b val="1"/>
      <color rgb="00FFFFFF"/>
      <sz val="11"/>
    </font>
    <font>
      <name val="Yu Gothic UI"/>
      <b val="1"/>
      <color rgb="00000000"/>
      <sz val="11"/>
    </font>
    <font>
      <name val="Yu Gothic UI"/>
      <color rgb="000000FF"/>
      <sz val="11"/>
    </font>
    <font>
      <name val="Yu Gothic UI"/>
      <b val="1"/>
      <color rgb="00FFFFFF"/>
      <sz val="12"/>
    </font>
    <font>
      <name val="Yu Gothic UI"/>
      <b val="1"/>
      <color rgb="00000000"/>
      <sz val="14"/>
    </font>
    <font>
      <name val="Yu Gothic UI"/>
      <b val="1"/>
      <color rgb="001F4E79"/>
      <sz val="11"/>
    </font>
    <font>
      <name val="Yu Gothic UI"/>
      <color rgb="00000000"/>
      <sz val="10"/>
    </font>
    <font>
      <name val="Yu Gothic UI"/>
      <b val="1"/>
      <color rgb="00FFFFFF"/>
      <sz val="14"/>
    </font>
    <font>
      <name val="Yu Gothic UI"/>
      <b val="1"/>
      <color rgb="001F4E79"/>
      <sz val="12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E8F0F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/>
      <right/>
      <top style="medium">
        <color rgb="001F4E79"/>
      </top>
      <bottom/>
      <diagonal/>
    </border>
    <border>
      <left/>
      <right style="medium">
        <color rgb="001F4E79"/>
      </right>
      <top style="medium">
        <color rgb="001F4E79"/>
      </top>
      <bottom/>
      <diagonal/>
    </border>
    <border>
      <left/>
      <right/>
      <top style="medium">
        <color rgb="001F4E79"/>
      </top>
      <bottom style="medium">
        <color rgb="001F4E79"/>
      </bottom>
      <diagonal/>
    </border>
    <border>
      <left/>
      <right style="medium">
        <color rgb="001F4E79"/>
      </right>
      <top style="medium">
        <color rgb="001F4E79"/>
      </top>
      <bottom style="medium">
        <color rgb="001F4E79"/>
      </bottom>
      <diagonal/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/>
      <top style="thin">
        <color rgb="00D0D0D0"/>
      </top>
      <bottom style="thin">
        <color rgb="00D0D0D0"/>
      </bottom>
      <diagonal/>
    </border>
    <border>
      <left/>
      <right style="thin">
        <color rgb="00D0D0D0"/>
      </right>
      <top style="thin">
        <color rgb="00D0D0D0"/>
      </top>
      <bottom style="thin">
        <color rgb="00D0D0D0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164" fontId="6" fillId="3" borderId="1" applyAlignment="1" pivotButton="0" quotePrefix="0" xfId="0">
      <alignment horizontal="center" vertical="center"/>
    </xf>
    <xf numFmtId="165" fontId="6" fillId="3" borderId="1" applyAlignment="1" pivotButton="0" quotePrefix="0" xfId="0">
      <alignment horizontal="center" vertical="center"/>
    </xf>
    <xf numFmtId="3" fontId="0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/>
    </xf>
    <xf numFmtId="166" fontId="6" fillId="3" borderId="1" applyAlignment="1" pivotButton="0" quotePrefix="0" xfId="0">
      <alignment horizontal="center" vertical="center"/>
    </xf>
    <xf numFmtId="167" fontId="6" fillId="3" borderId="1" applyAlignment="1" pivotButton="0" quotePrefix="0" xfId="0">
      <alignment horizontal="center" vertical="center"/>
    </xf>
    <xf numFmtId="0" fontId="7" fillId="2" borderId="2" applyAlignment="1" pivotButton="0" quotePrefix="0" xfId="0">
      <alignment horizontal="center" vertical="center"/>
    </xf>
    <xf numFmtId="0" fontId="0" fillId="2" borderId="2" pivotButton="0" quotePrefix="0" xfId="0"/>
    <xf numFmtId="168" fontId="8" fillId="4" borderId="2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3" fontId="5" fillId="6" borderId="1" applyAlignment="1" pivotButton="0" quotePrefix="0" xfId="0">
      <alignment horizontal="right" vertical="center"/>
    </xf>
    <xf numFmtId="168" fontId="11" fillId="2" borderId="2" applyAlignment="1" pivotButton="0" quotePrefix="0" xfId="0">
      <alignment horizontal="right" vertical="center"/>
    </xf>
    <xf numFmtId="0" fontId="10" fillId="0" borderId="0" pivotButton="0" quotePrefix="0" xfId="0"/>
    <xf numFmtId="0" fontId="5" fillId="3" borderId="1" applyAlignment="1" pivotButton="0" quotePrefix="0" xfId="0">
      <alignment horizontal="left" vertical="center"/>
    </xf>
    <xf numFmtId="168" fontId="6" fillId="3" borderId="1" applyAlignment="1" pivotButton="0" quotePrefix="0" xfId="0">
      <alignment horizontal="right" vertical="center"/>
    </xf>
    <xf numFmtId="169" fontId="6" fillId="3" borderId="1" applyAlignment="1" pivotButton="0" quotePrefix="0" xfId="0">
      <alignment horizontal="right" vertical="center"/>
    </xf>
    <xf numFmtId="170" fontId="0" fillId="4" borderId="1" applyAlignment="1" pivotButton="0" quotePrefix="0" xfId="0">
      <alignment horizontal="right" vertical="center"/>
    </xf>
    <xf numFmtId="170" fontId="8" fillId="4" borderId="2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/>
    </xf>
    <xf numFmtId="0" fontId="0" fillId="6" borderId="1" pivotButton="0" quotePrefix="0" xfId="0"/>
    <xf numFmtId="171" fontId="12" fillId="6" borderId="1" applyAlignment="1" pivotButton="0" quotePrefix="0" xfId="0">
      <alignment horizontal="right" vertical="center"/>
    </xf>
    <xf numFmtId="170" fontId="5" fillId="6" borderId="1" applyAlignment="1" pivotButton="0" quotePrefix="0" xfId="0">
      <alignment horizontal="right" vertical="center"/>
    </xf>
    <xf numFmtId="170" fontId="11" fillId="2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24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8" customWidth="1" min="3" max="3"/>
    <col width="18" customWidth="1" min="4" max="4"/>
    <col width="18" customWidth="1" min="5" max="5"/>
    <col width="14" customWidth="1" min="6" max="6"/>
  </cols>
  <sheetData>
    <row r="1" ht="26" customHeight="1">
      <c r="B1" s="1" t="inlineStr">
        <is>
          <t>Day 05 製品A 標準原価カード（演習）</t>
        </is>
      </c>
    </row>
    <row r="2">
      <c r="B2" s="2" t="inlineStr">
        <is>
          <t>ASTRA 製品A（精密基板・標準タイプ）　／　製品コード: AS-A-2026　／　2026年度標準</t>
        </is>
      </c>
    </row>
    <row r="3">
      <c r="B3" s="3" t="inlineStr">
        <is>
          <t>青文字=入力値（原単位・標準単価）　／　黄色セル=金額（=C*D の数式を入力）　／　薄青=合計　／　緑=検証　単位：円/個</t>
        </is>
      </c>
    </row>
    <row r="6" ht="30" customHeight="1">
      <c r="B6" s="4" t="inlineStr">
        <is>
          <t>原価要素</t>
        </is>
      </c>
      <c r="C6" s="4" t="inlineStr">
        <is>
          <t>標準消費量
（原単位）</t>
        </is>
      </c>
      <c r="D6" s="4" t="inlineStr">
        <is>
          <t>標準単価
（円/単位）</t>
        </is>
      </c>
      <c r="E6" s="4" t="inlineStr">
        <is>
          <t>金額
（円/個）</t>
        </is>
      </c>
      <c r="F6" s="4" t="inlineStr">
        <is>
          <t>検証</t>
        </is>
      </c>
    </row>
    <row r="7" ht="26" customHeight="1">
      <c r="B7" s="5" t="inlineStr">
        <is>
          <t>直接材料費</t>
        </is>
      </c>
      <c r="C7" s="6" t="n">
        <v>2</v>
      </c>
      <c r="D7" s="7" t="n">
        <v>1080</v>
      </c>
      <c r="E7" s="8" t="n"/>
      <c r="F7" s="9">
        <f>IF(E7=2160,"OK","NG")</f>
        <v/>
      </c>
    </row>
    <row r="8" ht="26" customHeight="1">
      <c r="B8" s="5" t="inlineStr">
        <is>
          <t>直接労務費</t>
        </is>
      </c>
      <c r="C8" s="10" t="n">
        <v>0.4</v>
      </c>
      <c r="D8" s="7" t="n">
        <v>1250</v>
      </c>
      <c r="E8" s="8" t="n"/>
      <c r="F8" s="9">
        <f>IF(E8=500,"OK","NG")</f>
        <v/>
      </c>
    </row>
    <row r="9" ht="26" customHeight="1">
      <c r="B9" s="5" t="inlineStr">
        <is>
          <t>製造間接費</t>
        </is>
      </c>
      <c r="C9" s="11" t="n">
        <v>0.4</v>
      </c>
      <c r="D9" s="7" t="n">
        <v>2400</v>
      </c>
      <c r="E9" s="8" t="n"/>
      <c r="F9" s="9">
        <f>IF(E9=960,"OK","NG")</f>
        <v/>
      </c>
    </row>
    <row r="10" ht="32" customHeight="1">
      <c r="B10" s="12" t="inlineStr">
        <is>
          <t>原価標準（製品1個あたりの目標原価）</t>
        </is>
      </c>
      <c r="C10" s="13" t="n"/>
      <c r="D10" s="13" t="n"/>
      <c r="E10" s="14" t="n"/>
      <c r="F10" s="9">
        <f>IF(E10=3620,"OK","NG")</f>
        <v/>
      </c>
    </row>
    <row r="13">
      <c r="B13" s="15" t="inlineStr">
        <is>
          <t>▼ 入力手順（Wordの対話式ウォークスルーと連動）</t>
        </is>
      </c>
    </row>
    <row r="14">
      <c r="B14" s="16" t="inlineStr">
        <is>
          <t>Step 1  E7 に =C7*D7 を入力 ← 直接材料費（原単位 × 標準単価）</t>
        </is>
      </c>
    </row>
    <row r="15">
      <c r="B15" s="16" t="inlineStr">
        <is>
          <t>Step 2  E8 に =C8*D8 を入力 ← 直接労務費</t>
        </is>
      </c>
    </row>
    <row r="16">
      <c r="B16" s="16" t="inlineStr">
        <is>
          <t>Step 3  E9 に =C9*D9 を入力 ← 製造間接費（機械時間基準）</t>
        </is>
      </c>
    </row>
    <row r="17">
      <c r="B17" s="16" t="inlineStr">
        <is>
          <t>Step 4  E10 に =SUM(E7:E9) を入力 ← 原価標準（合計）</t>
        </is>
      </c>
    </row>
    <row r="18">
      <c r="B18" s="16" t="inlineStr">
        <is>
          <t>Step 5  F列の検証が全行「OK」になれば完成！</t>
        </is>
      </c>
    </row>
    <row r="21">
      <c r="B21" s="15" t="inlineStr">
        <is>
          <t>▼ What-ifチャレンジ（原単位・単価を変えて挙動を見る）</t>
        </is>
      </c>
    </row>
    <row r="22">
      <c r="B22" s="16" t="inlineStr">
        <is>
          <t>① C7（直接材料の標準消費量）を 2.0 → 2.2 に増やすと、原価標準はいくらになる？（+216 円/個 の増）</t>
        </is>
      </c>
    </row>
    <row r="23">
      <c r="B23" s="16" t="inlineStr">
        <is>
          <t>② D8（標準賃率）を 1,250 → 1,300 に引き上げると、原価標準はいくらになる？（+20 円/個 の増）</t>
        </is>
      </c>
    </row>
    <row r="24">
      <c r="B24" s="16" t="inlineStr">
        <is>
          <t>③ D9（製造間接費の標準単価）を 2,400 → 2,200 に下げると、原価標準はいくらになる？（−80 円/個 の減）</t>
        </is>
      </c>
    </row>
  </sheetData>
  <mergeCells count="14">
    <mergeCell ref="B10:D10"/>
    <mergeCell ref="B21:F21"/>
    <mergeCell ref="B24:F24"/>
    <mergeCell ref="B2:F2"/>
    <mergeCell ref="B16:F16"/>
    <mergeCell ref="B15:F15"/>
    <mergeCell ref="B3:F3"/>
    <mergeCell ref="B23:F23"/>
    <mergeCell ref="B1:F1"/>
    <mergeCell ref="B14:F14"/>
    <mergeCell ref="B22:F22"/>
    <mergeCell ref="B17:F17"/>
    <mergeCell ref="B18:F18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F32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8" customWidth="1" min="3" max="3"/>
    <col width="18" customWidth="1" min="4" max="4"/>
    <col width="18" customWidth="1" min="5" max="5"/>
    <col width="14" customWidth="1" min="6" max="6"/>
  </cols>
  <sheetData>
    <row r="1" ht="26" customHeight="1">
      <c r="B1" s="1" t="inlineStr">
        <is>
          <t>Day 05 製品A 標準原価カード（完成見本）</t>
        </is>
      </c>
    </row>
    <row r="2">
      <c r="B2" s="2" t="inlineStr">
        <is>
          <t>ASTRA 製品A（精密基板・標準タイプ）　／　製品コード: AS-A-2026　／　2026年度標準</t>
        </is>
      </c>
    </row>
    <row r="3">
      <c r="B3" s="3" t="inlineStr">
        <is>
          <t>青文字=入力値（原単位・標準単価）　／　黄色セル=金額（=C*D の数式を入力）　／　薄青=合計　／　緑=検証　単位：円/個</t>
        </is>
      </c>
    </row>
    <row r="6" ht="30" customHeight="1">
      <c r="B6" s="4" t="inlineStr">
        <is>
          <t>原価要素</t>
        </is>
      </c>
      <c r="C6" s="4" t="inlineStr">
        <is>
          <t>標準消費量
（原単位）</t>
        </is>
      </c>
      <c r="D6" s="4" t="inlineStr">
        <is>
          <t>標準単価
（円/単位）</t>
        </is>
      </c>
      <c r="E6" s="4" t="inlineStr">
        <is>
          <t>金額
（円/個）</t>
        </is>
      </c>
      <c r="F6" s="4" t="inlineStr">
        <is>
          <t>検証</t>
        </is>
      </c>
    </row>
    <row r="7" ht="26" customHeight="1">
      <c r="B7" s="5" t="inlineStr">
        <is>
          <t>直接材料費</t>
        </is>
      </c>
      <c r="C7" s="6" t="n">
        <v>2</v>
      </c>
      <c r="D7" s="7" t="n">
        <v>1080</v>
      </c>
      <c r="E7" s="17">
        <f>C7*D7</f>
        <v/>
      </c>
      <c r="F7" s="9">
        <f>IF(E7=2160,"OK","NG")</f>
        <v/>
      </c>
    </row>
    <row r="8" ht="26" customHeight="1">
      <c r="B8" s="5" t="inlineStr">
        <is>
          <t>直接労務費</t>
        </is>
      </c>
      <c r="C8" s="10" t="n">
        <v>0.4</v>
      </c>
      <c r="D8" s="7" t="n">
        <v>1250</v>
      </c>
      <c r="E8" s="17">
        <f>C8*D8</f>
        <v/>
      </c>
      <c r="F8" s="9">
        <f>IF(E8=500,"OK","NG")</f>
        <v/>
      </c>
    </row>
    <row r="9" ht="26" customHeight="1">
      <c r="B9" s="5" t="inlineStr">
        <is>
          <t>製造間接費</t>
        </is>
      </c>
      <c r="C9" s="11" t="n">
        <v>0.4</v>
      </c>
      <c r="D9" s="7" t="n">
        <v>2400</v>
      </c>
      <c r="E9" s="17">
        <f>C9*D9</f>
        <v/>
      </c>
      <c r="F9" s="9">
        <f>IF(E9=960,"OK","NG")</f>
        <v/>
      </c>
    </row>
    <row r="10" ht="32" customHeight="1">
      <c r="B10" s="12" t="inlineStr">
        <is>
          <t>原価標準（製品1個あたりの目標原価）</t>
        </is>
      </c>
      <c r="C10" s="13" t="n"/>
      <c r="D10" s="13" t="n"/>
      <c r="E10" s="18">
        <f>SUM(E7:E9)</f>
        <v/>
      </c>
      <c r="F10" s="9">
        <f>IF(E10=3620,"OK","NG")</f>
        <v/>
      </c>
    </row>
    <row r="13">
      <c r="B13" s="15" t="inlineStr">
        <is>
          <t>▼ 入力手順（Wordの対話式ウォークスルーと連動）</t>
        </is>
      </c>
    </row>
    <row r="14">
      <c r="B14" s="16" t="inlineStr">
        <is>
          <t>Step 1  E7 に =C7*D7 を入力 ← 直接材料費（原単位 × 標準単価）</t>
        </is>
      </c>
    </row>
    <row r="15">
      <c r="B15" s="16" t="inlineStr">
        <is>
          <t>Step 2  E8 に =C8*D8 を入力 ← 直接労務費</t>
        </is>
      </c>
    </row>
    <row r="16">
      <c r="B16" s="16" t="inlineStr">
        <is>
          <t>Step 3  E9 に =C9*D9 を入力 ← 製造間接費（機械時間基準）</t>
        </is>
      </c>
    </row>
    <row r="17">
      <c r="B17" s="16" t="inlineStr">
        <is>
          <t>Step 4  E10 に =SUM(E7:E9) を入力 ← 原価標準（合計）</t>
        </is>
      </c>
    </row>
    <row r="18">
      <c r="B18" s="16" t="inlineStr">
        <is>
          <t>Step 5  F列の検証が全行「OK」になれば完成！</t>
        </is>
      </c>
    </row>
    <row r="21">
      <c r="B21" s="15" t="inlineStr">
        <is>
          <t>▼ What-ifチャレンジ（原単位・単価を変えて挙動を見る）</t>
        </is>
      </c>
    </row>
    <row r="22">
      <c r="B22" s="16" t="inlineStr">
        <is>
          <t>① C7（直接材料の標準消費量）を 2.0 → 2.2 に増やすと、原価標準はいくらになる？（+216 円/個 の増）</t>
        </is>
      </c>
    </row>
    <row r="23">
      <c r="B23" s="16" t="inlineStr">
        <is>
          <t>② D8（標準賃率）を 1,250 → 1,300 に引き上げると、原価標準はいくらになる？（+20 円/個 の増）</t>
        </is>
      </c>
    </row>
    <row r="24">
      <c r="B24" s="16" t="inlineStr">
        <is>
          <t>③ D9（製造間接費の標準単価）を 2,400 → 2,200 に下げると、原価標準はいくらになる？（−80 円/個 の減）</t>
        </is>
      </c>
    </row>
    <row r="27">
      <c r="B27" s="15" t="inlineStr">
        <is>
          <t>▼ ポイント解説</t>
        </is>
      </c>
    </row>
    <row r="28">
      <c r="B28" s="19" t="inlineStr">
        <is>
          <t>・原価標準 ＝ 製品1個あたりの目標原価。2026年度期首に設定し、1年間適用する（期中は原則変更しない）。</t>
        </is>
      </c>
    </row>
    <row r="29">
      <c r="B29" s="19" t="inlineStr">
        <is>
          <t>・各要素 ＝ 標準消費量（原単位） × 標準単価。単位は「円/個」。</t>
        </is>
      </c>
    </row>
    <row r="30">
      <c r="B30" s="19" t="inlineStr">
        <is>
          <t>・Day 04 で決めた予定単価（@1,080 / @1,250 / @2,400）を Day 05 では「標準単価」として採用。</t>
        </is>
      </c>
    </row>
    <row r="31">
      <c r="B31" s="19" t="inlineStr">
        <is>
          <t>・製造間接費の標準単価は、通常「機械時間基準」や「直接作業時間基準」で配賦率として決める。本カードでは機械時間基準。</t>
        </is>
      </c>
    </row>
    <row r="32">
      <c r="B32" s="19" t="inlineStr">
        <is>
          <t>・完成した原価標準 × 当月投入量 ＝ 月間標準原価。これを実際原価と比較して差異を出すのが Day 23。</t>
        </is>
      </c>
    </row>
  </sheetData>
  <mergeCells count="20">
    <mergeCell ref="B16:F16"/>
    <mergeCell ref="B3:F3"/>
    <mergeCell ref="B31:F31"/>
    <mergeCell ref="B22:F22"/>
    <mergeCell ref="B27:F27"/>
    <mergeCell ref="B18:F18"/>
    <mergeCell ref="B10:D10"/>
    <mergeCell ref="B21:F21"/>
    <mergeCell ref="B2:F2"/>
    <mergeCell ref="B23:F23"/>
    <mergeCell ref="B1:F1"/>
    <mergeCell ref="B14:F14"/>
    <mergeCell ref="B17:F17"/>
    <mergeCell ref="B13:F13"/>
    <mergeCell ref="B29:F29"/>
    <mergeCell ref="B28:F28"/>
    <mergeCell ref="B30:F30"/>
    <mergeCell ref="B24:F24"/>
    <mergeCell ref="B15:F15"/>
    <mergeCell ref="B32:F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F24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8" customWidth="1" min="3" max="3"/>
    <col width="18" customWidth="1" min="4" max="4"/>
    <col width="18" customWidth="1" min="5" max="5"/>
    <col width="14" customWidth="1" min="6" max="6"/>
  </cols>
  <sheetData>
    <row r="1" ht="26" customHeight="1">
      <c r="B1" s="1" t="inlineStr">
        <is>
          <t>Day 05 製品B 標準原価カード（演習）</t>
        </is>
      </c>
    </row>
    <row r="2">
      <c r="B2" s="2" t="inlineStr">
        <is>
          <t>ASTRA 製品B（大型基板・高機能タイプ）　／　製品コード: AS-B-2026　／　2026年度標準</t>
        </is>
      </c>
    </row>
    <row r="3">
      <c r="B3" s="3" t="inlineStr">
        <is>
          <t>青文字=入力値（原単位・標準単価）　／　黄色セル=金額（=C*D の数式を入力）　／　薄青=合計　／　緑=検証　単位：円/個</t>
        </is>
      </c>
    </row>
    <row r="6" ht="30" customHeight="1">
      <c r="B6" s="4" t="inlineStr">
        <is>
          <t>原価要素</t>
        </is>
      </c>
      <c r="C6" s="4" t="inlineStr">
        <is>
          <t>標準消費量
（原単位）</t>
        </is>
      </c>
      <c r="D6" s="4" t="inlineStr">
        <is>
          <t>標準単価
（円/単位）</t>
        </is>
      </c>
      <c r="E6" s="4" t="inlineStr">
        <is>
          <t>金額
（円/個）</t>
        </is>
      </c>
      <c r="F6" s="4" t="inlineStr">
        <is>
          <t>検証</t>
        </is>
      </c>
    </row>
    <row r="7" ht="26" customHeight="1">
      <c r="B7" s="5" t="inlineStr">
        <is>
          <t>直接材料費</t>
        </is>
      </c>
      <c r="C7" s="6" t="n">
        <v>2.5</v>
      </c>
      <c r="D7" s="7" t="n">
        <v>1080</v>
      </c>
      <c r="E7" s="8" t="n"/>
      <c r="F7" s="9">
        <f>IF(E7=2700,"OK","NG")</f>
        <v/>
      </c>
    </row>
    <row r="8" ht="26" customHeight="1">
      <c r="B8" s="5" t="inlineStr">
        <is>
          <t>直接労務費</t>
        </is>
      </c>
      <c r="C8" s="10" t="n">
        <v>0.5</v>
      </c>
      <c r="D8" s="7" t="n">
        <v>1250</v>
      </c>
      <c r="E8" s="8" t="n"/>
      <c r="F8" s="9">
        <f>IF(E8=625,"OK","NG")</f>
        <v/>
      </c>
    </row>
    <row r="9" ht="26" customHeight="1">
      <c r="B9" s="5" t="inlineStr">
        <is>
          <t>製造間接費</t>
        </is>
      </c>
      <c r="C9" s="11" t="n">
        <v>0.5</v>
      </c>
      <c r="D9" s="7" t="n">
        <v>2400</v>
      </c>
      <c r="E9" s="8" t="n"/>
      <c r="F9" s="9">
        <f>IF(E9=1200,"OK","NG")</f>
        <v/>
      </c>
    </row>
    <row r="10" ht="32" customHeight="1">
      <c r="B10" s="12" t="inlineStr">
        <is>
          <t>原価標準（製品1個あたりの目標原価）</t>
        </is>
      </c>
      <c r="C10" s="13" t="n"/>
      <c r="D10" s="13" t="n"/>
      <c r="E10" s="14" t="n"/>
      <c r="F10" s="9">
        <f>IF(E10=4525,"OK","NG")</f>
        <v/>
      </c>
    </row>
    <row r="13">
      <c r="B13" s="15" t="inlineStr">
        <is>
          <t>▼ 入力手順（Wordの対話式ウォークスルーと連動）</t>
        </is>
      </c>
    </row>
    <row r="14">
      <c r="B14" s="16" t="inlineStr">
        <is>
          <t>Step 1  E7 に =C7*D7 を入力 ← 直接材料費（原単位 × 標準単価）</t>
        </is>
      </c>
    </row>
    <row r="15">
      <c r="B15" s="16" t="inlineStr">
        <is>
          <t>Step 2  E8 に =C8*D8 を入力 ← 直接労務費</t>
        </is>
      </c>
    </row>
    <row r="16">
      <c r="B16" s="16" t="inlineStr">
        <is>
          <t>Step 3  E9 に =C9*D9 を入力 ← 製造間接費（機械時間基準）</t>
        </is>
      </c>
    </row>
    <row r="17">
      <c r="B17" s="16" t="inlineStr">
        <is>
          <t>Step 4  E10 に =SUM(E7:E9) を入力 ← 原価標準（合計）</t>
        </is>
      </c>
    </row>
    <row r="18">
      <c r="B18" s="16" t="inlineStr">
        <is>
          <t>Step 5  F列の検証が全行「OK」になれば完成！</t>
        </is>
      </c>
    </row>
    <row r="21">
      <c r="B21" s="15" t="inlineStr">
        <is>
          <t>▼ What-ifチャレンジ（原単位・単価を変えて挙動を見る）</t>
        </is>
      </c>
    </row>
    <row r="22">
      <c r="B22" s="16" t="inlineStr">
        <is>
          <t>① C7（標準消費量）を 2.5 → 2.8 に増やすと、原価標準はいくらになる？（+324 円/個 の増）</t>
        </is>
      </c>
    </row>
    <row r="23">
      <c r="B23" s="16" t="inlineStr">
        <is>
          <t>② 製品A と製品B の原価標準の差は何円/個？ 何が主な要因？（答え：905円/個、原単位の違いが主因）</t>
        </is>
      </c>
    </row>
    <row r="24">
      <c r="B24" s="16" t="inlineStr">
        <is>
          <t>③ 標準消費量と標準単価、どちらが「より戦略的な決定」だろうか？（原単位は製品設計で決まる、単価は市場で決まる）</t>
        </is>
      </c>
    </row>
  </sheetData>
  <mergeCells count="14">
    <mergeCell ref="B10:D10"/>
    <mergeCell ref="B21:F21"/>
    <mergeCell ref="B24:F24"/>
    <mergeCell ref="B2:F2"/>
    <mergeCell ref="B16:F16"/>
    <mergeCell ref="B15:F15"/>
    <mergeCell ref="B3:F3"/>
    <mergeCell ref="B23:F23"/>
    <mergeCell ref="B1:F1"/>
    <mergeCell ref="B14:F14"/>
    <mergeCell ref="B22:F22"/>
    <mergeCell ref="B17:F17"/>
    <mergeCell ref="B18:F18"/>
    <mergeCell ref="B13:F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F32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8" customWidth="1" min="3" max="3"/>
    <col width="18" customWidth="1" min="4" max="4"/>
    <col width="18" customWidth="1" min="5" max="5"/>
    <col width="14" customWidth="1" min="6" max="6"/>
  </cols>
  <sheetData>
    <row r="1" ht="26" customHeight="1">
      <c r="B1" s="1" t="inlineStr">
        <is>
          <t>Day 05 製品B 標準原価カード（完成見本）</t>
        </is>
      </c>
    </row>
    <row r="2">
      <c r="B2" s="2" t="inlineStr">
        <is>
          <t>ASTRA 製品B（大型基板・高機能タイプ）　／　製品コード: AS-B-2026　／　2026年度標準</t>
        </is>
      </c>
    </row>
    <row r="3">
      <c r="B3" s="3" t="inlineStr">
        <is>
          <t>青文字=入力値（原単位・標準単価）　／　黄色セル=金額（=C*D の数式を入力）　／　薄青=合計　／　緑=検証　単位：円/個</t>
        </is>
      </c>
    </row>
    <row r="6" ht="30" customHeight="1">
      <c r="B6" s="4" t="inlineStr">
        <is>
          <t>原価要素</t>
        </is>
      </c>
      <c r="C6" s="4" t="inlineStr">
        <is>
          <t>標準消費量
（原単位）</t>
        </is>
      </c>
      <c r="D6" s="4" t="inlineStr">
        <is>
          <t>標準単価
（円/単位）</t>
        </is>
      </c>
      <c r="E6" s="4" t="inlineStr">
        <is>
          <t>金額
（円/個）</t>
        </is>
      </c>
      <c r="F6" s="4" t="inlineStr">
        <is>
          <t>検証</t>
        </is>
      </c>
    </row>
    <row r="7" ht="26" customHeight="1">
      <c r="B7" s="5" t="inlineStr">
        <is>
          <t>直接材料費</t>
        </is>
      </c>
      <c r="C7" s="6" t="n">
        <v>2.5</v>
      </c>
      <c r="D7" s="7" t="n">
        <v>1080</v>
      </c>
      <c r="E7" s="17">
        <f>C7*D7</f>
        <v/>
      </c>
      <c r="F7" s="9">
        <f>IF(E7=2700,"OK","NG")</f>
        <v/>
      </c>
    </row>
    <row r="8" ht="26" customHeight="1">
      <c r="B8" s="5" t="inlineStr">
        <is>
          <t>直接労務費</t>
        </is>
      </c>
      <c r="C8" s="10" t="n">
        <v>0.5</v>
      </c>
      <c r="D8" s="7" t="n">
        <v>1250</v>
      </c>
      <c r="E8" s="17">
        <f>C8*D8</f>
        <v/>
      </c>
      <c r="F8" s="9">
        <f>IF(E8=625,"OK","NG")</f>
        <v/>
      </c>
    </row>
    <row r="9" ht="26" customHeight="1">
      <c r="B9" s="5" t="inlineStr">
        <is>
          <t>製造間接費</t>
        </is>
      </c>
      <c r="C9" s="11" t="n">
        <v>0.5</v>
      </c>
      <c r="D9" s="7" t="n">
        <v>2400</v>
      </c>
      <c r="E9" s="17">
        <f>C9*D9</f>
        <v/>
      </c>
      <c r="F9" s="9">
        <f>IF(E9=1200,"OK","NG")</f>
        <v/>
      </c>
    </row>
    <row r="10" ht="32" customHeight="1">
      <c r="B10" s="12" t="inlineStr">
        <is>
          <t>原価標準（製品1個あたりの目標原価）</t>
        </is>
      </c>
      <c r="C10" s="13" t="n"/>
      <c r="D10" s="13" t="n"/>
      <c r="E10" s="18">
        <f>SUM(E7:E9)</f>
        <v/>
      </c>
      <c r="F10" s="9">
        <f>IF(E10=4525,"OK","NG")</f>
        <v/>
      </c>
    </row>
    <row r="13">
      <c r="B13" s="15" t="inlineStr">
        <is>
          <t>▼ 入力手順（Wordの対話式ウォークスルーと連動）</t>
        </is>
      </c>
    </row>
    <row r="14">
      <c r="B14" s="16" t="inlineStr">
        <is>
          <t>Step 1  E7 に =C7*D7 を入力 ← 直接材料費（原単位 × 標準単価）</t>
        </is>
      </c>
    </row>
    <row r="15">
      <c r="B15" s="16" t="inlineStr">
        <is>
          <t>Step 2  E8 に =C8*D8 を入力 ← 直接労務費</t>
        </is>
      </c>
    </row>
    <row r="16">
      <c r="B16" s="16" t="inlineStr">
        <is>
          <t>Step 3  E9 に =C9*D9 を入力 ← 製造間接費（機械時間基準）</t>
        </is>
      </c>
    </row>
    <row r="17">
      <c r="B17" s="16" t="inlineStr">
        <is>
          <t>Step 4  E10 に =SUM(E7:E9) を入力 ← 原価標準（合計）</t>
        </is>
      </c>
    </row>
    <row r="18">
      <c r="B18" s="16" t="inlineStr">
        <is>
          <t>Step 5  F列の検証が全行「OK」になれば完成！</t>
        </is>
      </c>
    </row>
    <row r="21">
      <c r="B21" s="15" t="inlineStr">
        <is>
          <t>▼ What-ifチャレンジ（原単位・単価を変えて挙動を見る）</t>
        </is>
      </c>
    </row>
    <row r="22">
      <c r="B22" s="16" t="inlineStr">
        <is>
          <t>① C7（標準消費量）を 2.5 → 2.8 に増やすと、原価標準はいくらになる？（+324 円/個 の増）</t>
        </is>
      </c>
    </row>
    <row r="23">
      <c r="B23" s="16" t="inlineStr">
        <is>
          <t>② 製品A と製品B の原価標準の差は何円/個？ 何が主な要因？（答え：905円/個、原単位の違いが主因）</t>
        </is>
      </c>
    </row>
    <row r="24">
      <c r="B24" s="16" t="inlineStr">
        <is>
          <t>③ 標準消費量と標準単価、どちらが「より戦略的な決定」だろうか？（原単位は製品設計で決まる、単価は市場で決まる）</t>
        </is>
      </c>
    </row>
    <row r="27">
      <c r="B27" s="15" t="inlineStr">
        <is>
          <t>▼ ポイント解説</t>
        </is>
      </c>
    </row>
    <row r="28">
      <c r="B28" s="19" t="inlineStr">
        <is>
          <t>・原価標準 ＝ 製品1個あたりの目標原価。2026年度期首に設定し、1年間適用する（期中は原則変更しない）。</t>
        </is>
      </c>
    </row>
    <row r="29">
      <c r="B29" s="19" t="inlineStr">
        <is>
          <t>・各要素 ＝ 標準消費量（原単位） × 標準単価。単位は「円/個」。</t>
        </is>
      </c>
    </row>
    <row r="30">
      <c r="B30" s="19" t="inlineStr">
        <is>
          <t>・Day 04 で決めた予定単価（@1,080 / @1,250 / @2,400）を Day 05 では「標準単価」として採用。</t>
        </is>
      </c>
    </row>
    <row r="31">
      <c r="B31" s="19" t="inlineStr">
        <is>
          <t>・製造間接費の標準単価は、通常「機械時間基準」や「直接作業時間基準」で配賦率として決める。本カードでは機械時間基準。</t>
        </is>
      </c>
    </row>
    <row r="32">
      <c r="B32" s="19" t="inlineStr">
        <is>
          <t>・完成した原価標準 × 当月投入量 ＝ 月間標準原価。これを実際原価と比較して差異を出すのが Day 23。</t>
        </is>
      </c>
    </row>
  </sheetData>
  <mergeCells count="20">
    <mergeCell ref="B16:F16"/>
    <mergeCell ref="B3:F3"/>
    <mergeCell ref="B31:F31"/>
    <mergeCell ref="B22:F22"/>
    <mergeCell ref="B27:F27"/>
    <mergeCell ref="B18:F18"/>
    <mergeCell ref="B10:D10"/>
    <mergeCell ref="B21:F21"/>
    <mergeCell ref="B2:F2"/>
    <mergeCell ref="B23:F23"/>
    <mergeCell ref="B1:F1"/>
    <mergeCell ref="B14:F14"/>
    <mergeCell ref="B17:F17"/>
    <mergeCell ref="B13:F13"/>
    <mergeCell ref="B29:F29"/>
    <mergeCell ref="B28:F28"/>
    <mergeCell ref="B30:F30"/>
    <mergeCell ref="B24:F24"/>
    <mergeCell ref="B15:F15"/>
    <mergeCell ref="B32:F3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F25"/>
  <sheetViews>
    <sheetView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6" customWidth="1" min="3" max="3"/>
    <col width="18" customWidth="1" min="4" max="4"/>
    <col width="18" customWidth="1" min="5" max="5"/>
    <col width="14" customWidth="1" min="6" max="6"/>
  </cols>
  <sheetData>
    <row r="1" ht="26" customHeight="1">
      <c r="B1" s="1" t="inlineStr">
        <is>
          <t>Day 05 月間標準原価総額 計算（演習）</t>
        </is>
      </c>
    </row>
    <row r="2">
      <c r="B2" s="2" t="inlineStr">
        <is>
          <t>ASTRA Manufacturing 2026年5月実績　― 当月投入量 × 原価標準 ＝ 月間標準原価</t>
        </is>
      </c>
    </row>
    <row r="3">
      <c r="B3" s="3" t="inlineStr">
        <is>
          <t>青文字=入力値（原価標準・当月投入量）／ 黄色セル=月間標準原価（=C*D）／ 薄青=合計 ／ 緑=検証 ／ 単位：円＆千円</t>
        </is>
      </c>
    </row>
    <row r="6" ht="30" customHeight="1">
      <c r="B6" s="4" t="inlineStr">
        <is>
          <t>製品</t>
        </is>
      </c>
      <c r="C6" s="4" t="inlineStr">
        <is>
          <t>原価標準
（円/個）</t>
        </is>
      </c>
      <c r="D6" s="4" t="inlineStr">
        <is>
          <t>当月投入量
（個）</t>
        </is>
      </c>
      <c r="E6" s="4" t="inlineStr">
        <is>
          <t>月間標準原価
（円）</t>
        </is>
      </c>
      <c r="F6" s="4" t="inlineStr">
        <is>
          <t>検証</t>
        </is>
      </c>
    </row>
    <row r="7" ht="26" customHeight="1">
      <c r="B7" s="20" t="inlineStr">
        <is>
          <t>製品A（AS-A-2026）</t>
        </is>
      </c>
      <c r="C7" s="21" t="n">
        <v>3620</v>
      </c>
      <c r="D7" s="22" t="n">
        <v>600</v>
      </c>
      <c r="E7" s="23" t="n"/>
      <c r="F7" s="9">
        <f>IF(E7=2172000,"OK","NG")</f>
        <v/>
      </c>
    </row>
    <row r="8" ht="26" customHeight="1">
      <c r="B8" s="20" t="inlineStr">
        <is>
          <t>製品B（AS-B-2026）</t>
        </is>
      </c>
      <c r="C8" s="21" t="n">
        <v>4525</v>
      </c>
      <c r="D8" s="22" t="n">
        <v>400</v>
      </c>
      <c r="E8" s="23" t="n"/>
      <c r="F8" s="9">
        <f>IF(E8=1810000,"OK","NG")</f>
        <v/>
      </c>
    </row>
    <row r="9" ht="30" customHeight="1">
      <c r="B9" s="12" t="inlineStr">
        <is>
          <t>合計（月間標準原価総額）</t>
        </is>
      </c>
      <c r="C9" s="13" t="n"/>
      <c r="D9" s="13" t="n"/>
      <c r="E9" s="24" t="n"/>
      <c r="F9" s="9">
        <f>IF(E9=3982000,"OK","NG")</f>
        <v/>
      </c>
    </row>
    <row r="11">
      <c r="B11" s="25" t="inlineStr">
        <is>
          <t>千円換算（Day 23以降はこの単位）</t>
        </is>
      </c>
      <c r="C11" s="26" t="n"/>
      <c r="D11" s="26" t="n"/>
      <c r="E11" s="27">
        <f>E9/1000</f>
        <v/>
      </c>
      <c r="F11" s="9">
        <f>IF(E11=3982,"OK","NG")</f>
        <v/>
      </c>
    </row>
    <row r="14">
      <c r="B14" s="15" t="inlineStr">
        <is>
          <t>▼ 入力手順</t>
        </is>
      </c>
    </row>
    <row r="15">
      <c r="B15" s="16" t="inlineStr">
        <is>
          <t>Step 1  E7 に =C7*D7 を入力 ← 製品A の月間標準原価 = 3,620 × 600 = 2,172,000円</t>
        </is>
      </c>
    </row>
    <row r="16">
      <c r="B16" s="16" t="inlineStr">
        <is>
          <t>Step 2  E8 に =C8*D8 を入力 ← 製品B の月間標準原価 = 4,525 × 400 = 1,810,000円</t>
        </is>
      </c>
    </row>
    <row r="17">
      <c r="B17" s="16" t="inlineStr">
        <is>
          <t>Step 3  E9 に =SUM(E7:E8) ← 月間標準原価総額 = 3,982,000円</t>
        </is>
      </c>
    </row>
    <row r="18">
      <c r="B18" s="16" t="inlineStr">
        <is>
          <t>Step 4  E11 に =E9/1000 ← 千円換算 = 3,982千円</t>
        </is>
      </c>
    </row>
    <row r="19">
      <c r="B19" s="16" t="inlineStr">
        <is>
          <t>Step 5  F列の検証が全行「OK」になれば完成。この 3,982千円 が Day 23 で「実際原価」と比較される基準値。</t>
        </is>
      </c>
    </row>
    <row r="22">
      <c r="B22" s="15" t="inlineStr">
        <is>
          <t>▼ What-ifチャレンジ</t>
        </is>
      </c>
    </row>
    <row r="23">
      <c r="B23" s="16" t="inlineStr">
        <is>
          <t>① D7（製品Aの投入量）を 600 → 800 に増やすと月間標準原価総額はどう変わる？（+724,000円 の増）</t>
        </is>
      </c>
    </row>
    <row r="24">
      <c r="B24" s="16" t="inlineStr">
        <is>
          <t>② D8（製品Bの投入量）を 400 → 500 に増やすと月間標準原価総額はどう変わる？（+452,500円 の増）</t>
        </is>
      </c>
    </row>
    <row r="25">
      <c r="B25" s="16" t="inlineStr">
        <is>
          <t>③ A=700・B=300 と、A=300・B=700 の2パターンで総額を比べよう（品種ミックスが原価総額に与える影響）。</t>
        </is>
      </c>
    </row>
  </sheetData>
  <mergeCells count="15">
    <mergeCell ref="B11:D11"/>
    <mergeCell ref="B24:F24"/>
    <mergeCell ref="B2:F2"/>
    <mergeCell ref="B16:F16"/>
    <mergeCell ref="B15:F15"/>
    <mergeCell ref="B25:F25"/>
    <mergeCell ref="B3:F3"/>
    <mergeCell ref="B19:F19"/>
    <mergeCell ref="B9:D9"/>
    <mergeCell ref="B23:F23"/>
    <mergeCell ref="B1:F1"/>
    <mergeCell ref="B14:F14"/>
    <mergeCell ref="B22:F22"/>
    <mergeCell ref="B17:F17"/>
    <mergeCell ref="B18:F1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F33"/>
  <sheetViews>
    <sheetView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6" customWidth="1" min="3" max="3"/>
    <col width="18" customWidth="1" min="4" max="4"/>
    <col width="18" customWidth="1" min="5" max="5"/>
    <col width="14" customWidth="1" min="6" max="6"/>
  </cols>
  <sheetData>
    <row r="1" ht="26" customHeight="1">
      <c r="B1" s="1" t="inlineStr">
        <is>
          <t>Day 05 月間標準原価総額 計算（完成見本）</t>
        </is>
      </c>
    </row>
    <row r="2">
      <c r="B2" s="2" t="inlineStr">
        <is>
          <t>ASTRA Manufacturing 2026年5月実績　― 当月投入量 × 原価標準 ＝ 月間標準原価</t>
        </is>
      </c>
    </row>
    <row r="3">
      <c r="B3" s="3" t="inlineStr">
        <is>
          <t>青文字=入力値（原価標準・当月投入量）／ 黄色セル=月間標準原価（=C*D）／ 薄青=合計 ／ 緑=検証 ／ 単位：円＆千円</t>
        </is>
      </c>
    </row>
    <row r="6" ht="30" customHeight="1">
      <c r="B6" s="4" t="inlineStr">
        <is>
          <t>製品</t>
        </is>
      </c>
      <c r="C6" s="4" t="inlineStr">
        <is>
          <t>原価標準
（円/個）</t>
        </is>
      </c>
      <c r="D6" s="4" t="inlineStr">
        <is>
          <t>当月投入量
（個）</t>
        </is>
      </c>
      <c r="E6" s="4" t="inlineStr">
        <is>
          <t>月間標準原価
（円）</t>
        </is>
      </c>
      <c r="F6" s="4" t="inlineStr">
        <is>
          <t>検証</t>
        </is>
      </c>
    </row>
    <row r="7" ht="26" customHeight="1">
      <c r="B7" s="20" t="inlineStr">
        <is>
          <t>製品A（AS-A-2026）</t>
        </is>
      </c>
      <c r="C7" s="21" t="n">
        <v>3620</v>
      </c>
      <c r="D7" s="22" t="n">
        <v>600</v>
      </c>
      <c r="E7" s="28">
        <f>C7*D7</f>
        <v/>
      </c>
      <c r="F7" s="9">
        <f>IF(E7=2172000,"OK","NG")</f>
        <v/>
      </c>
    </row>
    <row r="8" ht="26" customHeight="1">
      <c r="B8" s="20" t="inlineStr">
        <is>
          <t>製品B（AS-B-2026）</t>
        </is>
      </c>
      <c r="C8" s="21" t="n">
        <v>4525</v>
      </c>
      <c r="D8" s="22" t="n">
        <v>400</v>
      </c>
      <c r="E8" s="28">
        <f>C8*D8</f>
        <v/>
      </c>
      <c r="F8" s="9">
        <f>IF(E8=1810000,"OK","NG")</f>
        <v/>
      </c>
    </row>
    <row r="9" ht="30" customHeight="1">
      <c r="B9" s="12" t="inlineStr">
        <is>
          <t>合計（月間標準原価総額）</t>
        </is>
      </c>
      <c r="C9" s="13" t="n"/>
      <c r="D9" s="13" t="n"/>
      <c r="E9" s="29">
        <f>SUM(E7:E8)</f>
        <v/>
      </c>
      <c r="F9" s="9">
        <f>IF(E9=3982000,"OK","NG")</f>
        <v/>
      </c>
    </row>
    <row r="11">
      <c r="B11" s="25" t="inlineStr">
        <is>
          <t>千円換算（Day 23以降はこの単位）</t>
        </is>
      </c>
      <c r="C11" s="26" t="n"/>
      <c r="D11" s="26" t="n"/>
      <c r="E11" s="27">
        <f>E9/1000</f>
        <v/>
      </c>
      <c r="F11" s="9">
        <f>IF(E11=3982,"OK","NG")</f>
        <v/>
      </c>
    </row>
    <row r="14">
      <c r="B14" s="15" t="inlineStr">
        <is>
          <t>▼ 入力手順</t>
        </is>
      </c>
    </row>
    <row r="15">
      <c r="B15" s="16" t="inlineStr">
        <is>
          <t>Step 1  E7 に =C7*D7 を入力 ← 製品A の月間標準原価 = 3,620 × 600 = 2,172,000円</t>
        </is>
      </c>
    </row>
    <row r="16">
      <c r="B16" s="16" t="inlineStr">
        <is>
          <t>Step 2  E8 に =C8*D8 を入力 ← 製品B の月間標準原価 = 4,525 × 400 = 1,810,000円</t>
        </is>
      </c>
    </row>
    <row r="17">
      <c r="B17" s="16" t="inlineStr">
        <is>
          <t>Step 3  E9 に =SUM(E7:E8) ← 月間標準原価総額 = 3,982,000円</t>
        </is>
      </c>
    </row>
    <row r="18">
      <c r="B18" s="16" t="inlineStr">
        <is>
          <t>Step 4  E11 に =E9/1000 ← 千円換算 = 3,982千円</t>
        </is>
      </c>
    </row>
    <row r="19">
      <c r="B19" s="16" t="inlineStr">
        <is>
          <t>Step 5  F列の検証が全行「OK」になれば完成。この 3,982千円 が Day 23 で「実際原価」と比較される基準値。</t>
        </is>
      </c>
    </row>
    <row r="22">
      <c r="B22" s="15" t="inlineStr">
        <is>
          <t>▼ What-ifチャレンジ</t>
        </is>
      </c>
    </row>
    <row r="23">
      <c r="B23" s="16" t="inlineStr">
        <is>
          <t>① D7（製品Aの投入量）を 600 → 800 に増やすと月間標準原価総額はどう変わる？（+724,000円 の増）</t>
        </is>
      </c>
    </row>
    <row r="24">
      <c r="B24" s="16" t="inlineStr">
        <is>
          <t>② D8（製品Bの投入量）を 400 → 500 に増やすと月間標準原価総額はどう変わる？（+452,500円 の増）</t>
        </is>
      </c>
    </row>
    <row r="25">
      <c r="B25" s="16" t="inlineStr">
        <is>
          <t>③ A=700・B=300 と、A=300・B=700 の2パターンで総額を比べよう（品種ミックスが原価総額に与える影響）。</t>
        </is>
      </c>
    </row>
    <row r="28">
      <c r="B28" s="15" t="inlineStr">
        <is>
          <t>▼ ポイント解説</t>
        </is>
      </c>
    </row>
    <row r="29">
      <c r="B29" s="19" t="inlineStr">
        <is>
          <t>・月間標準原価 ＝ 原価標準（円/個） × 当月投入量（個）。単位は「円」。千円換算で 3,982 千円。</t>
        </is>
      </c>
    </row>
    <row r="30">
      <c r="B30" s="19" t="inlineStr">
        <is>
          <t>・「当月投入量」は月初仕掛品とは別。仕掛品BOXの「当月新規投入」分に原価標準を掛ける。</t>
        </is>
      </c>
    </row>
    <row r="31">
      <c r="B31" s="19" t="inlineStr">
        <is>
          <t>・この 3,982 千円 が Day 23 の「標準原価」の基礎数値になる。実際原価と比較して差異を出す。</t>
        </is>
      </c>
    </row>
    <row r="32">
      <c r="B32" s="19" t="inlineStr">
        <is>
          <t>・製品構成（ミックス）が変わると、単価が変わらなくても総額は動く。経営判断で重要なポイント。</t>
        </is>
      </c>
    </row>
    <row r="33">
      <c r="B33" s="19" t="inlineStr">
        <is>
          <t>・Day 04 の予定価格は「費目別の予定消費額」だが、Day 05 の標準原価は「製品別の目標原価」。切り口が違う。</t>
        </is>
      </c>
    </row>
  </sheetData>
  <mergeCells count="21">
    <mergeCell ref="B11:D11"/>
    <mergeCell ref="B16:F16"/>
    <mergeCell ref="B25:F25"/>
    <mergeCell ref="B3:F3"/>
    <mergeCell ref="B31:F31"/>
    <mergeCell ref="B22:F22"/>
    <mergeCell ref="B18:F18"/>
    <mergeCell ref="B2:F2"/>
    <mergeCell ref="B9:D9"/>
    <mergeCell ref="B23:F23"/>
    <mergeCell ref="B1:F1"/>
    <mergeCell ref="B14:F14"/>
    <mergeCell ref="B17:F17"/>
    <mergeCell ref="B29:F29"/>
    <mergeCell ref="B28:F28"/>
    <mergeCell ref="B19:F19"/>
    <mergeCell ref="B30:F30"/>
    <mergeCell ref="B24:F24"/>
    <mergeCell ref="B15:F15"/>
    <mergeCell ref="B33:F33"/>
    <mergeCell ref="B32:F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2026-04-23T13:48:31Z</dcterms:created>
  <dcterms:modified xmlns:dcterms="http://purl.org/dc/terms/" xmlns:xsi="http://www.w3.org/2001/XMLSchema-instance" xsi:type="dcterms:W3CDTF">2026-04-23T13:48:31Z</dcterms:modified>
</cp:coreProperties>
</file>